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64" i="3" l="1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41" i="3"/>
  <c r="K100" i="3" l="1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8" i="3"/>
  <c r="K91" i="3" s="1"/>
  <c r="J88" i="3"/>
  <c r="J91" i="3" s="1"/>
  <c r="I88" i="3"/>
  <c r="I91" i="3" s="1"/>
  <c r="E87" i="3"/>
  <c r="D87" i="3"/>
  <c r="C87" i="3"/>
  <c r="N83" i="3" s="1"/>
  <c r="E86" i="3"/>
  <c r="E88" i="3" s="1"/>
  <c r="E91" i="3" s="1"/>
  <c r="D86" i="3"/>
  <c r="D88" i="3" s="1"/>
  <c r="D91" i="3" s="1"/>
  <c r="C86" i="3"/>
  <c r="C88" i="3" s="1"/>
  <c r="C91" i="3" s="1"/>
  <c r="K84" i="3"/>
  <c r="J84" i="3"/>
  <c r="I84" i="3"/>
  <c r="E84" i="3"/>
  <c r="D84" i="3"/>
  <c r="N84" i="3" s="1"/>
  <c r="C84" i="3"/>
  <c r="K83" i="3"/>
  <c r="K89" i="3" s="1"/>
  <c r="K92" i="3" s="1"/>
  <c r="J83" i="3"/>
  <c r="J89" i="3" s="1"/>
  <c r="J92" i="3" s="1"/>
  <c r="I83" i="3"/>
  <c r="E83" i="3"/>
  <c r="D83" i="3"/>
  <c r="C83" i="3"/>
  <c r="C89" i="3" l="1"/>
  <c r="C92" i="3" s="1"/>
  <c r="M83" i="3"/>
  <c r="M84" i="3"/>
  <c r="E89" i="3"/>
  <c r="E92" i="3" s="1"/>
  <c r="I89" i="3"/>
  <c r="I92" i="3" s="1"/>
  <c r="N85" i="3"/>
  <c r="I94" i="3"/>
  <c r="D85" i="3"/>
  <c r="D90" i="3" s="1"/>
  <c r="D89" i="3"/>
  <c r="D92" i="3" s="1"/>
  <c r="D93" i="3" s="1"/>
  <c r="E85" i="3"/>
  <c r="E90" i="3" s="1"/>
  <c r="E93" i="3" s="1"/>
  <c r="M85" i="3"/>
  <c r="I85" i="3"/>
  <c r="I90" i="3" s="1"/>
  <c r="I93" i="3" s="1"/>
  <c r="C85" i="3"/>
  <c r="C90" i="3" s="1"/>
  <c r="C93" i="3" s="1"/>
  <c r="J85" i="3"/>
  <c r="J90" i="3" s="1"/>
  <c r="J93" i="3" s="1"/>
  <c r="K85" i="3"/>
  <c r="K90" i="3" s="1"/>
  <c r="K93" i="3" s="1"/>
  <c r="K94" i="3" l="1"/>
  <c r="J94" i="3"/>
  <c r="E94" i="3"/>
  <c r="D94" i="3"/>
  <c r="C94" i="3"/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<sst xmlns="http://schemas.openxmlformats.org/spreadsheetml/2006/main" count="220" uniqueCount="103">
  <si>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</si>
  <si>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</si>
  <si>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</si>
  <si>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</si>
  <si>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</si>
  <si>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</si>
  <si>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</si>
  <si>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</si>
  <si>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</si>
  <si>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</si>
  <si>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</si>
  <si>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</si>
  <si>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</si>
  <si>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</si>
  <si>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</si>
  <si>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</si>
  <si>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</si>
  <si>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</si>
  <si>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</si>
  <si>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</si>
  <si>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</si>
  <si>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</si>
  <si>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</si>
  <si>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</si>
  <si>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</si>
  <si>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</si>
  <si>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</si>
  <si>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</si>
  <si>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</si>
  <si>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</si>
  <si>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</si>
  <si>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</si>
  <si>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</si>
  <si>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</si>
  <si>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</si>
  <si>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</si>
  <si>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</si>
  <si>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</si>
  <si>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Кадуй</t>
  </si>
  <si>
    <t xml:space="preserve"> 0,4 Кадуй ТСН 1 ао RS</t>
  </si>
  <si>
    <t xml:space="preserve"> 0,4 Кадуй ТСН 2 ао RS</t>
  </si>
  <si>
    <t xml:space="preserve"> 10 Кадуй Т 1 ап RS</t>
  </si>
  <si>
    <t xml:space="preserve"> 10 Кадуй Т 2 ап RS</t>
  </si>
  <si>
    <t xml:space="preserve"> 10 Кадуй-Вершина ао RS</t>
  </si>
  <si>
    <t xml:space="preserve"> 10 Кадуй-Винзавод ао RS</t>
  </si>
  <si>
    <t xml:space="preserve"> 10 Кадуй-Горсеть ао RS</t>
  </si>
  <si>
    <t xml:space="preserve"> 10 Кадуй-Доз 1 ао RS</t>
  </si>
  <si>
    <t xml:space="preserve"> 10 Кадуй-Доз 2 ао RS</t>
  </si>
  <si>
    <t xml:space="preserve"> 10 Кадуй-Жел.дорога ао RS</t>
  </si>
  <si>
    <t xml:space="preserve"> 10 Кадуй-Рукавицкая ао RS</t>
  </si>
  <si>
    <t xml:space="preserve"> 10 Кадуй-Селище ао RS</t>
  </si>
  <si>
    <t xml:space="preserve"> 10 Кадуй-Селище ап RS</t>
  </si>
  <si>
    <t xml:space="preserve"> 10 Кадуй-Судский рейд ао RS</t>
  </si>
  <si>
    <t xml:space="preserve"> 10 Кадуй-Судский рейд ап RS</t>
  </si>
  <si>
    <t xml:space="preserve"> 35 Кадуй-Никольская ао RS</t>
  </si>
  <si>
    <t xml:space="preserve"> 35 Кадуй-Никольская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</si>
  <si>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</si>
  <si>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</si>
  <si>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</si>
  <si>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</si>
  <si>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</si>
  <si>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</si>
  <si>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</si>
  <si>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</si>
  <si>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</si>
  <si>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</si>
  <si>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</si>
  <si>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</si>
  <si>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</si>
  <si>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</si>
  <si>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</si>
  <si>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</si>
  <si>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</si>
  <si>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</si>
  <si>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</si>
  <si>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</si>
  <si>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</si>
  <si>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</si>
  <si>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</si>
  <si>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</si>
  <si>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</si>
  <si>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</si>
  <si>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</si>
  <si>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</si>
  <si>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</si>
  <si>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</si>
  <si>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</si>
  <si>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</si>
  <si>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</si>
  <si>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</si>
  <si>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</si>
  <si>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</si>
  <si>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</si>
  <si>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</si>
  <si>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</si>
  <si>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</si>
  <si>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</si>
  <si>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</si>
  <si>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</si>
  <si>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</si>
  <si>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</si>
  <si>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</si>
  <si>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 xml:space="preserve">Потери в трансформаторах в режимный день 16.06.2021 по   ПС Кадуй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</si>
</sst>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 Cyr"/>
      <family val="2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0" xfId="0" applyFill="1" applyBorder="1" applyAlignment="1"/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166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0" fillId="5" borderId="29" xfId="0" applyFill="1" applyBorder="1" applyAlignment="1">
      <alignment horizontal="center" vertical="center"/>
    </xf>
    <xf numFmtId="4" fontId="2" fillId="2" borderId="22" xfId="0" applyNumberFormat="1" applyFont="1" applyFill="1" applyBorder="1"/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18" width="18.7109375" style="45" customWidth="1"/>
    <col min="19" max="19" width="18.7109375" style="145" customWidth="1"/>
    <col min="2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146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Кадуй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147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148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0.24</v>
      </c>
      <c r="C7" s="73">
        <v>1.056</v>
      </c>
      <c r="D7" s="73">
        <v>643.20000000000005</v>
      </c>
      <c r="E7" s="73">
        <v>366</v>
      </c>
      <c r="F7" s="73">
        <v>217.6</v>
      </c>
      <c r="G7" s="73">
        <v>277.40000000000003</v>
      </c>
      <c r="H7" s="73">
        <v>244.5</v>
      </c>
      <c r="I7" s="73">
        <v>0</v>
      </c>
      <c r="J7" s="73">
        <v>23.400000000000002</v>
      </c>
      <c r="K7" s="73">
        <v>0</v>
      </c>
      <c r="L7" s="73">
        <v>118.8</v>
      </c>
      <c r="M7" s="73">
        <v>125.60000000000001</v>
      </c>
      <c r="N7" s="73">
        <v>0</v>
      </c>
      <c r="O7" s="73">
        <v>4.5</v>
      </c>
      <c r="P7" s="73">
        <v>0</v>
      </c>
      <c r="Q7" s="73">
        <v>466.2</v>
      </c>
      <c r="R7" s="74">
        <v>0</v>
      </c>
      <c r="S7" s="149"/>
    </row>
    <row r="8" spans="1:54" x14ac:dyDescent="0.2">
      <c r="A8" s="75" t="s">
        <v>4</v>
      </c>
      <c r="B8" s="76">
        <v>0.224</v>
      </c>
      <c r="C8" s="76">
        <v>1.0720000000000001</v>
      </c>
      <c r="D8" s="76">
        <v>574.80000000000007</v>
      </c>
      <c r="E8" s="76">
        <v>319.2</v>
      </c>
      <c r="F8" s="76">
        <v>191.20000000000002</v>
      </c>
      <c r="G8" s="76">
        <v>251.6</v>
      </c>
      <c r="H8" s="76">
        <v>218.1</v>
      </c>
      <c r="I8" s="76">
        <v>0</v>
      </c>
      <c r="J8" s="76">
        <v>21</v>
      </c>
      <c r="K8" s="76">
        <v>0</v>
      </c>
      <c r="L8" s="76">
        <v>102.9</v>
      </c>
      <c r="M8" s="76">
        <v>107.4</v>
      </c>
      <c r="N8" s="76">
        <v>0</v>
      </c>
      <c r="O8" s="76">
        <v>4.2</v>
      </c>
      <c r="P8" s="76">
        <v>0</v>
      </c>
      <c r="Q8" s="76">
        <v>428.40000000000003</v>
      </c>
      <c r="R8" s="77">
        <v>0</v>
      </c>
      <c r="S8" s="149"/>
    </row>
    <row r="9" spans="1:54" x14ac:dyDescent="0.2">
      <c r="A9" s="75" t="s">
        <v>5</v>
      </c>
      <c r="B9" s="76">
        <v>0.24</v>
      </c>
      <c r="C9" s="76">
        <v>1.0880000000000001</v>
      </c>
      <c r="D9" s="76">
        <v>495.6</v>
      </c>
      <c r="E9" s="76">
        <v>304.8</v>
      </c>
      <c r="F9" s="76">
        <v>185.8</v>
      </c>
      <c r="G9" s="76">
        <v>206.8</v>
      </c>
      <c r="H9" s="76">
        <v>190.20000000000002</v>
      </c>
      <c r="I9" s="76">
        <v>0</v>
      </c>
      <c r="J9" s="76">
        <v>17.400000000000002</v>
      </c>
      <c r="K9" s="76">
        <v>0</v>
      </c>
      <c r="L9" s="76">
        <v>95.7</v>
      </c>
      <c r="M9" s="76">
        <v>102</v>
      </c>
      <c r="N9" s="76">
        <v>0</v>
      </c>
      <c r="O9" s="76">
        <v>4.2</v>
      </c>
      <c r="P9" s="76">
        <v>0</v>
      </c>
      <c r="Q9" s="76">
        <v>421.05</v>
      </c>
      <c r="R9" s="77">
        <v>0</v>
      </c>
      <c r="S9" s="149"/>
    </row>
    <row r="10" spans="1:54" s="107" customFormat="1" x14ac:dyDescent="0.2">
      <c r="A10" s="103" t="s">
        <v>6</v>
      </c>
      <c r="B10" s="104">
        <v>0.224</v>
      </c>
      <c r="C10" s="104">
        <v>1.1200000000000001</v>
      </c>
      <c r="D10" s="104">
        <v>498</v>
      </c>
      <c r="E10" s="104">
        <v>290.40000000000003</v>
      </c>
      <c r="F10" s="104">
        <v>170.6</v>
      </c>
      <c r="G10" s="104">
        <v>217.8</v>
      </c>
      <c r="H10" s="104">
        <v>186</v>
      </c>
      <c r="I10" s="104">
        <v>0</v>
      </c>
      <c r="J10" s="104">
        <v>17.8</v>
      </c>
      <c r="K10" s="104">
        <v>0</v>
      </c>
      <c r="L10" s="104">
        <v>90.600000000000009</v>
      </c>
      <c r="M10" s="104">
        <v>102.2</v>
      </c>
      <c r="N10" s="104">
        <v>0</v>
      </c>
      <c r="O10" s="104">
        <v>4.5</v>
      </c>
      <c r="P10" s="104">
        <v>0</v>
      </c>
      <c r="Q10" s="104">
        <v>438.90000000000003</v>
      </c>
      <c r="R10" s="105">
        <v>0</v>
      </c>
      <c r="S10" s="149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</row>
    <row r="11" spans="1:54" x14ac:dyDescent="0.2">
      <c r="A11" s="75" t="s">
        <v>7</v>
      </c>
      <c r="B11" s="76">
        <v>0.24</v>
      </c>
      <c r="C11" s="76">
        <v>1.0720000000000001</v>
      </c>
      <c r="D11" s="76">
        <v>536.4</v>
      </c>
      <c r="E11" s="76">
        <v>296.40000000000003</v>
      </c>
      <c r="F11" s="76">
        <v>176.4</v>
      </c>
      <c r="G11" s="76">
        <v>258</v>
      </c>
      <c r="H11" s="76">
        <v>177.6</v>
      </c>
      <c r="I11" s="76">
        <v>0</v>
      </c>
      <c r="J11" s="76">
        <v>17</v>
      </c>
      <c r="K11" s="76">
        <v>0</v>
      </c>
      <c r="L11" s="76">
        <v>97.2</v>
      </c>
      <c r="M11" s="76">
        <v>104</v>
      </c>
      <c r="N11" s="76">
        <v>0</v>
      </c>
      <c r="O11" s="76">
        <v>4.5</v>
      </c>
      <c r="P11" s="76">
        <v>0</v>
      </c>
      <c r="Q11" s="76">
        <v>449.40000000000003</v>
      </c>
      <c r="R11" s="77">
        <v>0</v>
      </c>
      <c r="S11" s="149"/>
    </row>
    <row r="12" spans="1:54" x14ac:dyDescent="0.2">
      <c r="A12" s="75" t="s">
        <v>8</v>
      </c>
      <c r="B12" s="76">
        <v>0.24</v>
      </c>
      <c r="C12" s="76">
        <v>1.0880000000000001</v>
      </c>
      <c r="D12" s="76">
        <v>574.80000000000007</v>
      </c>
      <c r="E12" s="76">
        <v>321.60000000000002</v>
      </c>
      <c r="F12" s="76">
        <v>189.6</v>
      </c>
      <c r="G12" s="76">
        <v>256.8</v>
      </c>
      <c r="H12" s="76">
        <v>198.3</v>
      </c>
      <c r="I12" s="76">
        <v>0</v>
      </c>
      <c r="J12" s="76">
        <v>19.2</v>
      </c>
      <c r="K12" s="76">
        <v>0</v>
      </c>
      <c r="L12" s="76">
        <v>117</v>
      </c>
      <c r="M12" s="76">
        <v>112.60000000000001</v>
      </c>
      <c r="N12" s="76">
        <v>0</v>
      </c>
      <c r="O12" s="76">
        <v>4.2</v>
      </c>
      <c r="P12" s="76">
        <v>0</v>
      </c>
      <c r="Q12" s="76">
        <v>502.95</v>
      </c>
      <c r="R12" s="77">
        <v>0</v>
      </c>
      <c r="S12" s="149"/>
    </row>
    <row r="13" spans="1:54" x14ac:dyDescent="0.2">
      <c r="A13" s="75" t="s">
        <v>9</v>
      </c>
      <c r="B13" s="76">
        <v>0.224</v>
      </c>
      <c r="C13" s="76">
        <v>1.0720000000000001</v>
      </c>
      <c r="D13" s="76">
        <v>708</v>
      </c>
      <c r="E13" s="76">
        <v>369.6</v>
      </c>
      <c r="F13" s="76">
        <v>202</v>
      </c>
      <c r="G13" s="76">
        <v>310</v>
      </c>
      <c r="H13" s="76">
        <v>253.20000000000002</v>
      </c>
      <c r="I13" s="76">
        <v>0</v>
      </c>
      <c r="J13" s="76">
        <v>27</v>
      </c>
      <c r="K13" s="76">
        <v>0</v>
      </c>
      <c r="L13" s="76">
        <v>142.20000000000002</v>
      </c>
      <c r="M13" s="76">
        <v>141.20000000000002</v>
      </c>
      <c r="N13" s="76">
        <v>0</v>
      </c>
      <c r="O13" s="76">
        <v>4.2</v>
      </c>
      <c r="P13" s="76">
        <v>0</v>
      </c>
      <c r="Q13" s="76">
        <v>596.4</v>
      </c>
      <c r="R13" s="77">
        <v>0</v>
      </c>
      <c r="S13" s="149"/>
    </row>
    <row r="14" spans="1:54" x14ac:dyDescent="0.2">
      <c r="A14" s="75" t="s">
        <v>10</v>
      </c>
      <c r="B14" s="76">
        <v>0.224</v>
      </c>
      <c r="C14" s="76">
        <v>1.04</v>
      </c>
      <c r="D14" s="76">
        <v>871.2</v>
      </c>
      <c r="E14" s="76">
        <v>445.2</v>
      </c>
      <c r="F14" s="76">
        <v>244.20000000000002</v>
      </c>
      <c r="G14" s="76">
        <v>406.8</v>
      </c>
      <c r="H14" s="76">
        <v>303.60000000000002</v>
      </c>
      <c r="I14" s="76">
        <v>0</v>
      </c>
      <c r="J14" s="76">
        <v>31.400000000000002</v>
      </c>
      <c r="K14" s="76">
        <v>0</v>
      </c>
      <c r="L14" s="76">
        <v>158.70000000000002</v>
      </c>
      <c r="M14" s="76">
        <v>169.6</v>
      </c>
      <c r="N14" s="76">
        <v>0</v>
      </c>
      <c r="O14" s="76">
        <v>4.5</v>
      </c>
      <c r="P14" s="76">
        <v>0</v>
      </c>
      <c r="Q14" s="76">
        <v>708.75</v>
      </c>
      <c r="R14" s="77">
        <v>0</v>
      </c>
      <c r="S14" s="149"/>
    </row>
    <row r="15" spans="1:54" x14ac:dyDescent="0.2">
      <c r="A15" s="75" t="s">
        <v>11</v>
      </c>
      <c r="B15" s="76">
        <v>0.24</v>
      </c>
      <c r="C15" s="76">
        <v>1.024</v>
      </c>
      <c r="D15" s="76">
        <v>1011.6</v>
      </c>
      <c r="E15" s="76">
        <v>556.80000000000007</v>
      </c>
      <c r="F15" s="76">
        <v>267.8</v>
      </c>
      <c r="G15" s="76">
        <v>515.20000000000005</v>
      </c>
      <c r="H15" s="76">
        <v>321.3</v>
      </c>
      <c r="I15" s="76">
        <v>0</v>
      </c>
      <c r="J15" s="76">
        <v>35.200000000000003</v>
      </c>
      <c r="K15" s="76">
        <v>0</v>
      </c>
      <c r="L15" s="76">
        <v>171.9</v>
      </c>
      <c r="M15" s="76">
        <v>255.8</v>
      </c>
      <c r="N15" s="76">
        <v>0</v>
      </c>
      <c r="O15" s="76">
        <v>5.4</v>
      </c>
      <c r="P15" s="76">
        <v>0</v>
      </c>
      <c r="Q15" s="76">
        <v>791.7</v>
      </c>
      <c r="R15" s="77">
        <v>0</v>
      </c>
      <c r="S15" s="149"/>
    </row>
    <row r="16" spans="1:54" s="107" customFormat="1" x14ac:dyDescent="0.2">
      <c r="A16" s="103" t="s">
        <v>12</v>
      </c>
      <c r="B16" s="104">
        <v>0.224</v>
      </c>
      <c r="C16" s="104">
        <v>1.04</v>
      </c>
      <c r="D16" s="104">
        <v>998.4</v>
      </c>
      <c r="E16" s="104">
        <v>639.6</v>
      </c>
      <c r="F16" s="104">
        <v>304.40000000000003</v>
      </c>
      <c r="G16" s="104">
        <v>509.8</v>
      </c>
      <c r="H16" s="104">
        <v>327</v>
      </c>
      <c r="I16" s="104">
        <v>0</v>
      </c>
      <c r="J16" s="104">
        <v>34</v>
      </c>
      <c r="K16" s="104">
        <v>0</v>
      </c>
      <c r="L16" s="104">
        <v>159.30000000000001</v>
      </c>
      <c r="M16" s="104">
        <v>303.60000000000002</v>
      </c>
      <c r="N16" s="104">
        <v>0</v>
      </c>
      <c r="O16" s="104">
        <v>5.7</v>
      </c>
      <c r="P16" s="104">
        <v>0</v>
      </c>
      <c r="Q16" s="104">
        <v>760.2</v>
      </c>
      <c r="R16" s="105">
        <v>0</v>
      </c>
      <c r="S16" s="149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</row>
    <row r="17" spans="1:54" x14ac:dyDescent="0.2">
      <c r="A17" s="75" t="s">
        <v>13</v>
      </c>
      <c r="B17" s="76">
        <v>0.24</v>
      </c>
      <c r="C17" s="76">
        <v>1.04</v>
      </c>
      <c r="D17" s="76">
        <v>1032</v>
      </c>
      <c r="E17" s="76">
        <v>685.2</v>
      </c>
      <c r="F17" s="76">
        <v>369.2</v>
      </c>
      <c r="G17" s="76">
        <v>541.20000000000005</v>
      </c>
      <c r="H17" s="76">
        <v>310.5</v>
      </c>
      <c r="I17" s="76">
        <v>0</v>
      </c>
      <c r="J17" s="76">
        <v>32</v>
      </c>
      <c r="K17" s="76">
        <v>0</v>
      </c>
      <c r="L17" s="76">
        <v>176.4</v>
      </c>
      <c r="M17" s="76">
        <v>286</v>
      </c>
      <c r="N17" s="76">
        <v>0</v>
      </c>
      <c r="O17" s="76">
        <v>6</v>
      </c>
      <c r="P17" s="76">
        <v>0</v>
      </c>
      <c r="Q17" s="76">
        <v>705.6</v>
      </c>
      <c r="R17" s="77">
        <v>0</v>
      </c>
      <c r="S17" s="149"/>
    </row>
    <row r="18" spans="1:54" x14ac:dyDescent="0.2">
      <c r="A18" s="75" t="s">
        <v>14</v>
      </c>
      <c r="B18" s="76">
        <v>0.224</v>
      </c>
      <c r="C18" s="76">
        <v>1.04</v>
      </c>
      <c r="D18" s="76">
        <v>1068</v>
      </c>
      <c r="E18" s="76">
        <v>726</v>
      </c>
      <c r="F18" s="76">
        <v>389</v>
      </c>
      <c r="G18" s="76">
        <v>535.4</v>
      </c>
      <c r="H18" s="76">
        <v>329.1</v>
      </c>
      <c r="I18" s="76">
        <v>0</v>
      </c>
      <c r="J18" s="76">
        <v>32.799999999999997</v>
      </c>
      <c r="K18" s="76">
        <v>0</v>
      </c>
      <c r="L18" s="76">
        <v>199.20000000000002</v>
      </c>
      <c r="M18" s="76">
        <v>306.40000000000003</v>
      </c>
      <c r="N18" s="76">
        <v>0</v>
      </c>
      <c r="O18" s="76">
        <v>6.6000000000000005</v>
      </c>
      <c r="P18" s="76">
        <v>0</v>
      </c>
      <c r="Q18" s="76">
        <v>666.75</v>
      </c>
      <c r="R18" s="77">
        <v>0</v>
      </c>
      <c r="S18" s="149"/>
    </row>
    <row r="19" spans="1:54" x14ac:dyDescent="0.2">
      <c r="A19" s="75" t="s">
        <v>15</v>
      </c>
      <c r="B19" s="76">
        <v>0.24</v>
      </c>
      <c r="C19" s="76">
        <v>1.056</v>
      </c>
      <c r="D19" s="76">
        <v>1050</v>
      </c>
      <c r="E19" s="76">
        <v>590.4</v>
      </c>
      <c r="F19" s="76">
        <v>348</v>
      </c>
      <c r="G19" s="76">
        <v>525.20000000000005</v>
      </c>
      <c r="H19" s="76">
        <v>335.40000000000003</v>
      </c>
      <c r="I19" s="76">
        <v>0</v>
      </c>
      <c r="J19" s="76">
        <v>43.4</v>
      </c>
      <c r="K19" s="76">
        <v>0</v>
      </c>
      <c r="L19" s="76">
        <v>185.70000000000002</v>
      </c>
      <c r="M19" s="76">
        <v>200.20000000000002</v>
      </c>
      <c r="N19" s="76">
        <v>0</v>
      </c>
      <c r="O19" s="76">
        <v>6.6000000000000005</v>
      </c>
      <c r="P19" s="76">
        <v>0</v>
      </c>
      <c r="Q19" s="76">
        <v>672</v>
      </c>
      <c r="R19" s="77">
        <v>0</v>
      </c>
      <c r="S19" s="149"/>
    </row>
    <row r="20" spans="1:54" x14ac:dyDescent="0.2">
      <c r="A20" s="75" t="s">
        <v>16</v>
      </c>
      <c r="B20" s="76">
        <v>0.24</v>
      </c>
      <c r="C20" s="76">
        <v>1.04</v>
      </c>
      <c r="D20" s="76">
        <v>1065.5999999999999</v>
      </c>
      <c r="E20" s="76">
        <v>655.20000000000005</v>
      </c>
      <c r="F20" s="76">
        <v>330.6</v>
      </c>
      <c r="G20" s="76">
        <v>526.20000000000005</v>
      </c>
      <c r="H20" s="76">
        <v>331.2</v>
      </c>
      <c r="I20" s="76">
        <v>0</v>
      </c>
      <c r="J20" s="76">
        <v>31.6</v>
      </c>
      <c r="K20" s="76">
        <v>0</v>
      </c>
      <c r="L20" s="76">
        <v>203.4</v>
      </c>
      <c r="M20" s="76">
        <v>294</v>
      </c>
      <c r="N20" s="76">
        <v>0</v>
      </c>
      <c r="O20" s="76">
        <v>7.8</v>
      </c>
      <c r="P20" s="76">
        <v>0</v>
      </c>
      <c r="Q20" s="76">
        <v>687.75</v>
      </c>
      <c r="R20" s="77">
        <v>0</v>
      </c>
      <c r="S20" s="149"/>
    </row>
    <row r="21" spans="1:54" x14ac:dyDescent="0.2">
      <c r="A21" s="75" t="s">
        <v>17</v>
      </c>
      <c r="B21" s="76">
        <v>0.224</v>
      </c>
      <c r="C21" s="76">
        <v>1.056</v>
      </c>
      <c r="D21" s="76">
        <v>1010.4</v>
      </c>
      <c r="E21" s="76">
        <v>649.20000000000005</v>
      </c>
      <c r="F21" s="76">
        <v>328.40000000000003</v>
      </c>
      <c r="G21" s="76">
        <v>505.6</v>
      </c>
      <c r="H21" s="76">
        <v>317.10000000000002</v>
      </c>
      <c r="I21" s="76">
        <v>0</v>
      </c>
      <c r="J21" s="76">
        <v>40.6</v>
      </c>
      <c r="K21" s="76">
        <v>0</v>
      </c>
      <c r="L21" s="76">
        <v>183</v>
      </c>
      <c r="M21" s="76">
        <v>282</v>
      </c>
      <c r="N21" s="76">
        <v>0</v>
      </c>
      <c r="O21" s="76">
        <v>8.1</v>
      </c>
      <c r="P21" s="76">
        <v>0</v>
      </c>
      <c r="Q21" s="76">
        <v>678.30000000000007</v>
      </c>
      <c r="R21" s="77">
        <v>0</v>
      </c>
      <c r="S21" s="149"/>
    </row>
    <row r="22" spans="1:54" x14ac:dyDescent="0.2">
      <c r="A22" s="75" t="s">
        <v>18</v>
      </c>
      <c r="B22" s="76">
        <v>0.224</v>
      </c>
      <c r="C22" s="76">
        <v>1.04</v>
      </c>
      <c r="D22" s="76">
        <v>984</v>
      </c>
      <c r="E22" s="76">
        <v>619.20000000000005</v>
      </c>
      <c r="F22" s="76">
        <v>317.40000000000003</v>
      </c>
      <c r="G22" s="76">
        <v>489.8</v>
      </c>
      <c r="H22" s="76">
        <v>316.5</v>
      </c>
      <c r="I22" s="76">
        <v>0</v>
      </c>
      <c r="J22" s="76">
        <v>38.4</v>
      </c>
      <c r="K22" s="76">
        <v>0</v>
      </c>
      <c r="L22" s="76">
        <v>171.6</v>
      </c>
      <c r="M22" s="76">
        <v>265.60000000000002</v>
      </c>
      <c r="N22" s="76">
        <v>0</v>
      </c>
      <c r="O22" s="76">
        <v>8.1</v>
      </c>
      <c r="P22" s="76">
        <v>0</v>
      </c>
      <c r="Q22" s="76">
        <v>695.1</v>
      </c>
      <c r="R22" s="77">
        <v>0</v>
      </c>
      <c r="S22" s="149"/>
    </row>
    <row r="23" spans="1:54" x14ac:dyDescent="0.2">
      <c r="A23" s="75" t="s">
        <v>19</v>
      </c>
      <c r="B23" s="76">
        <v>0.24</v>
      </c>
      <c r="C23" s="76">
        <v>1.056</v>
      </c>
      <c r="D23" s="76">
        <v>987.6</v>
      </c>
      <c r="E23" s="76">
        <v>639.6</v>
      </c>
      <c r="F23" s="76">
        <v>330.2</v>
      </c>
      <c r="G23" s="76">
        <v>475</v>
      </c>
      <c r="H23" s="76">
        <v>321</v>
      </c>
      <c r="I23" s="76">
        <v>0</v>
      </c>
      <c r="J23" s="76">
        <v>35.200000000000003</v>
      </c>
      <c r="K23" s="76">
        <v>0</v>
      </c>
      <c r="L23" s="76">
        <v>186</v>
      </c>
      <c r="M23" s="76">
        <v>275.8</v>
      </c>
      <c r="N23" s="76">
        <v>0</v>
      </c>
      <c r="O23" s="76">
        <v>8.4</v>
      </c>
      <c r="P23" s="76">
        <v>0</v>
      </c>
      <c r="Q23" s="76">
        <v>679.35</v>
      </c>
      <c r="R23" s="77">
        <v>0</v>
      </c>
      <c r="S23" s="149"/>
    </row>
    <row r="24" spans="1:54" x14ac:dyDescent="0.2">
      <c r="A24" s="75" t="s">
        <v>20</v>
      </c>
      <c r="B24" s="76">
        <v>0.224</v>
      </c>
      <c r="C24" s="76">
        <v>1.04</v>
      </c>
      <c r="D24" s="76">
        <v>916.80000000000007</v>
      </c>
      <c r="E24" s="76">
        <v>583.20000000000005</v>
      </c>
      <c r="F24" s="76">
        <v>295.60000000000002</v>
      </c>
      <c r="G24" s="76">
        <v>384.2</v>
      </c>
      <c r="H24" s="76">
        <v>333.6</v>
      </c>
      <c r="I24" s="76">
        <v>0</v>
      </c>
      <c r="J24" s="76">
        <v>35.4</v>
      </c>
      <c r="K24" s="76">
        <v>0</v>
      </c>
      <c r="L24" s="76">
        <v>195.6</v>
      </c>
      <c r="M24" s="76">
        <v>253.4</v>
      </c>
      <c r="N24" s="76">
        <v>0</v>
      </c>
      <c r="O24" s="76">
        <v>6.3</v>
      </c>
      <c r="P24" s="76">
        <v>0</v>
      </c>
      <c r="Q24" s="76">
        <v>735</v>
      </c>
      <c r="R24" s="77">
        <v>0</v>
      </c>
      <c r="S24" s="149"/>
    </row>
    <row r="25" spans="1:54" x14ac:dyDescent="0.2">
      <c r="A25" s="75" t="s">
        <v>21</v>
      </c>
      <c r="B25" s="76">
        <v>0.24</v>
      </c>
      <c r="C25" s="76">
        <v>1.056</v>
      </c>
      <c r="D25" s="76">
        <v>938.4</v>
      </c>
      <c r="E25" s="76">
        <v>694.80000000000007</v>
      </c>
      <c r="F25" s="76">
        <v>340.40000000000003</v>
      </c>
      <c r="G25" s="76">
        <v>377.2</v>
      </c>
      <c r="H25" s="76">
        <v>345.6</v>
      </c>
      <c r="I25" s="76">
        <v>0</v>
      </c>
      <c r="J25" s="76">
        <v>38</v>
      </c>
      <c r="K25" s="76">
        <v>0</v>
      </c>
      <c r="L25" s="76">
        <v>213.3</v>
      </c>
      <c r="M25" s="76">
        <v>319.40000000000003</v>
      </c>
      <c r="N25" s="76">
        <v>0</v>
      </c>
      <c r="O25" s="76">
        <v>4.5</v>
      </c>
      <c r="P25" s="76">
        <v>0</v>
      </c>
      <c r="Q25" s="76">
        <v>772.80000000000007</v>
      </c>
      <c r="R25" s="77">
        <v>0</v>
      </c>
      <c r="S25" s="149"/>
    </row>
    <row r="26" spans="1:54" x14ac:dyDescent="0.2">
      <c r="A26" s="75" t="s">
        <v>22</v>
      </c>
      <c r="B26" s="76">
        <v>0.24</v>
      </c>
      <c r="C26" s="76">
        <v>1.056</v>
      </c>
      <c r="D26" s="76">
        <v>968.4</v>
      </c>
      <c r="E26" s="76">
        <v>697.2</v>
      </c>
      <c r="F26" s="76">
        <v>332.2</v>
      </c>
      <c r="G26" s="76">
        <v>394.40000000000003</v>
      </c>
      <c r="H26" s="76">
        <v>353.1</v>
      </c>
      <c r="I26" s="76">
        <v>0</v>
      </c>
      <c r="J26" s="76">
        <v>40.6</v>
      </c>
      <c r="K26" s="76">
        <v>0</v>
      </c>
      <c r="L26" s="76">
        <v>218.4</v>
      </c>
      <c r="M26" s="76">
        <v>326.60000000000002</v>
      </c>
      <c r="N26" s="76">
        <v>0</v>
      </c>
      <c r="O26" s="76">
        <v>4.5</v>
      </c>
      <c r="P26" s="76">
        <v>0</v>
      </c>
      <c r="Q26" s="76">
        <v>812.7</v>
      </c>
      <c r="R26" s="77">
        <v>0</v>
      </c>
      <c r="S26" s="149"/>
    </row>
    <row r="27" spans="1:54" x14ac:dyDescent="0.2">
      <c r="A27" s="75" t="s">
        <v>23</v>
      </c>
      <c r="B27" s="76">
        <v>0.224</v>
      </c>
      <c r="C27" s="76">
        <v>1.056</v>
      </c>
      <c r="D27" s="76">
        <v>938.4</v>
      </c>
      <c r="E27" s="76">
        <v>638.4</v>
      </c>
      <c r="F27" s="76">
        <v>325.2</v>
      </c>
      <c r="G27" s="76">
        <v>374</v>
      </c>
      <c r="H27" s="76">
        <v>357.3</v>
      </c>
      <c r="I27" s="76">
        <v>0</v>
      </c>
      <c r="J27" s="76">
        <v>38.800000000000004</v>
      </c>
      <c r="K27" s="76">
        <v>0</v>
      </c>
      <c r="L27" s="76">
        <v>205.20000000000002</v>
      </c>
      <c r="M27" s="76">
        <v>275</v>
      </c>
      <c r="N27" s="76">
        <v>0</v>
      </c>
      <c r="O27" s="76">
        <v>3.9</v>
      </c>
      <c r="P27" s="76">
        <v>0</v>
      </c>
      <c r="Q27" s="76">
        <v>779.1</v>
      </c>
      <c r="R27" s="77">
        <v>0</v>
      </c>
      <c r="S27" s="149"/>
    </row>
    <row r="28" spans="1:54" s="107" customFormat="1" x14ac:dyDescent="0.2">
      <c r="A28" s="103" t="s">
        <v>24</v>
      </c>
      <c r="B28" s="104">
        <v>0.224</v>
      </c>
      <c r="C28" s="104">
        <v>1.056</v>
      </c>
      <c r="D28" s="104">
        <v>940.80000000000007</v>
      </c>
      <c r="E28" s="104">
        <v>607.20000000000005</v>
      </c>
      <c r="F28" s="104">
        <v>313.2</v>
      </c>
      <c r="G28" s="104">
        <v>381.6</v>
      </c>
      <c r="H28" s="104">
        <v>357</v>
      </c>
      <c r="I28" s="104">
        <v>0</v>
      </c>
      <c r="J28" s="104">
        <v>36.6</v>
      </c>
      <c r="K28" s="104">
        <v>0</v>
      </c>
      <c r="L28" s="104">
        <v>200.1</v>
      </c>
      <c r="M28" s="104">
        <v>257.8</v>
      </c>
      <c r="N28" s="104">
        <v>0</v>
      </c>
      <c r="O28" s="104">
        <v>4.5</v>
      </c>
      <c r="P28" s="104">
        <v>0</v>
      </c>
      <c r="Q28" s="104">
        <v>724.5</v>
      </c>
      <c r="R28" s="105">
        <v>0</v>
      </c>
      <c r="S28" s="149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</row>
    <row r="29" spans="1:54" x14ac:dyDescent="0.2">
      <c r="A29" s="75" t="s">
        <v>25</v>
      </c>
      <c r="B29" s="76">
        <v>0.24</v>
      </c>
      <c r="C29" s="76">
        <v>1.0880000000000001</v>
      </c>
      <c r="D29" s="76">
        <v>856.80000000000007</v>
      </c>
      <c r="E29" s="76">
        <v>582</v>
      </c>
      <c r="F29" s="76">
        <v>313.60000000000002</v>
      </c>
      <c r="G29" s="76">
        <v>344.40000000000003</v>
      </c>
      <c r="H29" s="76">
        <v>329.7</v>
      </c>
      <c r="I29" s="76">
        <v>0</v>
      </c>
      <c r="J29" s="76">
        <v>32.4</v>
      </c>
      <c r="K29" s="76">
        <v>0</v>
      </c>
      <c r="L29" s="76">
        <v>180.6</v>
      </c>
      <c r="M29" s="76">
        <v>237</v>
      </c>
      <c r="N29" s="76">
        <v>0</v>
      </c>
      <c r="O29" s="76">
        <v>4.2</v>
      </c>
      <c r="P29" s="76">
        <v>0</v>
      </c>
      <c r="Q29" s="76">
        <v>641.55000000000007</v>
      </c>
      <c r="R29" s="77">
        <v>0</v>
      </c>
      <c r="S29" s="149"/>
    </row>
    <row r="30" spans="1:54" ht="13.5" thickBot="1" x14ac:dyDescent="0.25">
      <c r="A30" s="78" t="s">
        <v>26</v>
      </c>
      <c r="B30" s="79">
        <v>0.224</v>
      </c>
      <c r="C30" s="79">
        <v>1.0880000000000001</v>
      </c>
      <c r="D30" s="79">
        <v>753.6</v>
      </c>
      <c r="E30" s="79">
        <v>495.6</v>
      </c>
      <c r="F30" s="79">
        <v>279.60000000000002</v>
      </c>
      <c r="G30" s="79">
        <v>317.2</v>
      </c>
      <c r="H30" s="79">
        <v>285.3</v>
      </c>
      <c r="I30" s="79">
        <v>0</v>
      </c>
      <c r="J30" s="79">
        <v>27.400000000000002</v>
      </c>
      <c r="K30" s="79">
        <v>0</v>
      </c>
      <c r="L30" s="79">
        <v>148.5</v>
      </c>
      <c r="M30" s="79">
        <v>189.8</v>
      </c>
      <c r="N30" s="79">
        <v>0</v>
      </c>
      <c r="O30" s="79">
        <v>4.5</v>
      </c>
      <c r="P30" s="79">
        <v>0</v>
      </c>
      <c r="Q30" s="79">
        <v>539.70000000000005</v>
      </c>
      <c r="R30" s="80">
        <v>0</v>
      </c>
      <c r="S30" s="149"/>
    </row>
    <row r="31" spans="1:54" s="55" customFormat="1" hidden="1" x14ac:dyDescent="0.2">
      <c r="A31" s="46" t="s">
        <v>2</v>
      </c>
      <c r="B31" s="55">
        <f t="shared" ref="B31:R31" si="0">SUM(B7:B30)</f>
        <v>5.5680000000000032</v>
      </c>
      <c r="C31" s="55">
        <f t="shared" si="0"/>
        <v>25.440000000000005</v>
      </c>
      <c r="D31" s="55">
        <f t="shared" si="0"/>
        <v>20422.8</v>
      </c>
      <c r="E31" s="55">
        <f t="shared" si="0"/>
        <v>12772.800000000001</v>
      </c>
      <c r="F31" s="55">
        <f t="shared" si="0"/>
        <v>6762.2</v>
      </c>
      <c r="G31" s="55">
        <f t="shared" si="0"/>
        <v>9381.5999999999985</v>
      </c>
      <c r="H31" s="55">
        <f t="shared" si="0"/>
        <v>7042.2000000000016</v>
      </c>
      <c r="I31" s="55">
        <f t="shared" si="0"/>
        <v>0</v>
      </c>
      <c r="J31" s="55">
        <f t="shared" si="0"/>
        <v>746.6</v>
      </c>
      <c r="K31" s="55">
        <f t="shared" si="0"/>
        <v>0</v>
      </c>
      <c r="L31" s="55">
        <f t="shared" si="0"/>
        <v>3921.3</v>
      </c>
      <c r="M31" s="55">
        <f t="shared" si="0"/>
        <v>5293.0000000000009</v>
      </c>
      <c r="N31" s="55">
        <f t="shared" si="0"/>
        <v>0</v>
      </c>
      <c r="O31" s="55">
        <f t="shared" si="0"/>
        <v>129.89999999999998</v>
      </c>
      <c r="P31" s="55">
        <f t="shared" si="0"/>
        <v>0</v>
      </c>
      <c r="Q31" s="55">
        <f t="shared" si="0"/>
        <v>15354.15</v>
      </c>
      <c r="R31" s="55">
        <f t="shared" si="0"/>
        <v>0</v>
      </c>
      <c r="S31" s="149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150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150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2" t="s">
        <v>57</v>
      </c>
      <c r="S38" s="146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3" t="s">
        <v>37</v>
      </c>
      <c r="S39" s="147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3" t="s">
        <v>55</v>
      </c>
      <c r="S40" s="148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ht="13.5" thickBot="1" x14ac:dyDescent="0.25">
      <c r="A41" s="94" t="s">
        <v>3</v>
      </c>
      <c r="B41" s="95"/>
      <c r="C41" s="95"/>
      <c r="D41" s="95">
        <v>325.2</v>
      </c>
      <c r="E41" s="95">
        <f>F41+J41+M41</f>
        <v>204</v>
      </c>
      <c r="F41" s="95">
        <v>95.8</v>
      </c>
      <c r="G41" s="95">
        <v>120.8</v>
      </c>
      <c r="H41" s="95">
        <v>94.8</v>
      </c>
      <c r="I41" s="95">
        <v>0</v>
      </c>
      <c r="J41" s="95">
        <v>8.6</v>
      </c>
      <c r="K41" s="95">
        <v>0</v>
      </c>
      <c r="L41" s="95">
        <v>113.7</v>
      </c>
      <c r="M41" s="95">
        <v>99.600000000000009</v>
      </c>
      <c r="N41" s="95">
        <v>0</v>
      </c>
      <c r="O41" s="95">
        <v>5.7</v>
      </c>
      <c r="P41" s="95">
        <v>0</v>
      </c>
      <c r="Q41" s="95">
        <v>260.39999999999998</v>
      </c>
      <c r="R41" s="96">
        <v>0</v>
      </c>
      <c r="S41" s="150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7" t="s">
        <v>4</v>
      </c>
      <c r="B42" s="98"/>
      <c r="C42" s="98"/>
      <c r="D42" s="98">
        <v>312</v>
      </c>
      <c r="E42" s="95">
        <f t="shared" ref="E42:E63" si="1">F42+J42+M42</f>
        <v>203</v>
      </c>
      <c r="F42" s="98">
        <v>97</v>
      </c>
      <c r="G42" s="98">
        <v>116.2</v>
      </c>
      <c r="H42" s="98">
        <v>90</v>
      </c>
      <c r="I42" s="98">
        <v>0</v>
      </c>
      <c r="J42" s="98">
        <v>8.6</v>
      </c>
      <c r="K42" s="98">
        <v>0</v>
      </c>
      <c r="L42" s="98">
        <v>110.4</v>
      </c>
      <c r="M42" s="98">
        <v>97.4</v>
      </c>
      <c r="N42" s="98">
        <v>0</v>
      </c>
      <c r="O42" s="98">
        <v>5.7</v>
      </c>
      <c r="P42" s="98">
        <v>0</v>
      </c>
      <c r="Q42" s="98">
        <v>258.3</v>
      </c>
      <c r="R42" s="99">
        <v>0</v>
      </c>
      <c r="S42" s="150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7" t="s">
        <v>5</v>
      </c>
      <c r="B43" s="98"/>
      <c r="C43" s="98"/>
      <c r="D43" s="98">
        <v>310.8</v>
      </c>
      <c r="E43" s="95">
        <f t="shared" si="1"/>
        <v>213.2</v>
      </c>
      <c r="F43" s="98">
        <v>104.8</v>
      </c>
      <c r="G43" s="98">
        <v>112.2</v>
      </c>
      <c r="H43" s="98">
        <v>92.7</v>
      </c>
      <c r="I43" s="98">
        <v>0</v>
      </c>
      <c r="J43" s="98">
        <v>9</v>
      </c>
      <c r="K43" s="98">
        <v>0</v>
      </c>
      <c r="L43" s="98">
        <v>110.10000000000001</v>
      </c>
      <c r="M43" s="98">
        <v>99.4</v>
      </c>
      <c r="N43" s="98">
        <v>0</v>
      </c>
      <c r="O43" s="98">
        <v>5.4</v>
      </c>
      <c r="P43" s="98">
        <v>0</v>
      </c>
      <c r="Q43" s="98">
        <v>250.95000000000002</v>
      </c>
      <c r="R43" s="99">
        <v>0</v>
      </c>
      <c r="S43" s="150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07" customFormat="1" ht="13.5" thickBot="1" x14ac:dyDescent="0.25">
      <c r="A44" s="103" t="s">
        <v>6</v>
      </c>
      <c r="B44" s="104"/>
      <c r="C44" s="104"/>
      <c r="D44" s="104">
        <v>307.2</v>
      </c>
      <c r="E44" s="142">
        <f t="shared" si="1"/>
        <v>207</v>
      </c>
      <c r="F44" s="104">
        <v>103.2</v>
      </c>
      <c r="G44" s="104">
        <v>112.8</v>
      </c>
      <c r="H44" s="104">
        <v>90.600000000000009</v>
      </c>
      <c r="I44" s="104">
        <v>0</v>
      </c>
      <c r="J44" s="104">
        <v>8.8000000000000007</v>
      </c>
      <c r="K44" s="104">
        <v>0</v>
      </c>
      <c r="L44" s="104">
        <v>107.7</v>
      </c>
      <c r="M44" s="104">
        <v>95</v>
      </c>
      <c r="N44" s="104">
        <v>0</v>
      </c>
      <c r="O44" s="104">
        <v>5.7</v>
      </c>
      <c r="P44" s="104">
        <v>0</v>
      </c>
      <c r="Q44" s="104">
        <v>256.2</v>
      </c>
      <c r="R44" s="105">
        <v>0</v>
      </c>
      <c r="S44" s="150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</row>
    <row r="45" spans="1:54" ht="13.5" thickBot="1" x14ac:dyDescent="0.25">
      <c r="A45" s="97" t="s">
        <v>7</v>
      </c>
      <c r="B45" s="98"/>
      <c r="C45" s="98"/>
      <c r="D45" s="98">
        <v>326.40000000000003</v>
      </c>
      <c r="E45" s="95">
        <f t="shared" si="1"/>
        <v>201.60000000000002</v>
      </c>
      <c r="F45" s="98">
        <v>101.2</v>
      </c>
      <c r="G45" s="98">
        <v>120.60000000000001</v>
      </c>
      <c r="H45" s="98">
        <v>90.600000000000009</v>
      </c>
      <c r="I45" s="98">
        <v>0</v>
      </c>
      <c r="J45" s="98">
        <v>7.8</v>
      </c>
      <c r="K45" s="98">
        <v>0</v>
      </c>
      <c r="L45" s="98">
        <v>119.10000000000001</v>
      </c>
      <c r="M45" s="98">
        <v>92.600000000000009</v>
      </c>
      <c r="N45" s="98">
        <v>0</v>
      </c>
      <c r="O45" s="98">
        <v>5.7</v>
      </c>
      <c r="P45" s="98">
        <v>0</v>
      </c>
      <c r="Q45" s="98">
        <v>266.7</v>
      </c>
      <c r="R45" s="99">
        <v>0</v>
      </c>
      <c r="S45" s="150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7" t="s">
        <v>8</v>
      </c>
      <c r="B46" s="98"/>
      <c r="C46" s="98"/>
      <c r="D46" s="98">
        <v>324</v>
      </c>
      <c r="E46" s="95">
        <f t="shared" si="1"/>
        <v>200</v>
      </c>
      <c r="F46" s="98">
        <v>100.60000000000001</v>
      </c>
      <c r="G46" s="98">
        <v>112.60000000000001</v>
      </c>
      <c r="H46" s="98">
        <v>85.2</v>
      </c>
      <c r="I46" s="98">
        <v>0</v>
      </c>
      <c r="J46" s="98">
        <v>8.4</v>
      </c>
      <c r="K46" s="98">
        <v>0</v>
      </c>
      <c r="L46" s="98">
        <v>130.19999999999999</v>
      </c>
      <c r="M46" s="98">
        <v>91</v>
      </c>
      <c r="N46" s="98">
        <v>0</v>
      </c>
      <c r="O46" s="98">
        <v>5.4</v>
      </c>
      <c r="P46" s="98">
        <v>0</v>
      </c>
      <c r="Q46" s="98">
        <v>270.89999999999998</v>
      </c>
      <c r="R46" s="99">
        <v>0</v>
      </c>
      <c r="S46" s="150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7" t="s">
        <v>9</v>
      </c>
      <c r="B47" s="98"/>
      <c r="C47" s="98"/>
      <c r="D47" s="98">
        <v>328.8</v>
      </c>
      <c r="E47" s="95">
        <f t="shared" si="1"/>
        <v>202.60000000000002</v>
      </c>
      <c r="F47" s="98">
        <v>98.4</v>
      </c>
      <c r="G47" s="98">
        <v>115</v>
      </c>
      <c r="H47" s="98">
        <v>90.3</v>
      </c>
      <c r="I47" s="98">
        <v>0</v>
      </c>
      <c r="J47" s="98">
        <v>8.1999999999999993</v>
      </c>
      <c r="K47" s="98">
        <v>0</v>
      </c>
      <c r="L47" s="98">
        <v>129</v>
      </c>
      <c r="M47" s="98">
        <v>96</v>
      </c>
      <c r="N47" s="98">
        <v>0</v>
      </c>
      <c r="O47" s="98">
        <v>5.4</v>
      </c>
      <c r="P47" s="98">
        <v>0</v>
      </c>
      <c r="Q47" s="98">
        <v>276.15000000000003</v>
      </c>
      <c r="R47" s="99">
        <v>0</v>
      </c>
      <c r="S47" s="150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7" t="s">
        <v>10</v>
      </c>
      <c r="B48" s="98"/>
      <c r="C48" s="98"/>
      <c r="D48" s="98">
        <v>373.2</v>
      </c>
      <c r="E48" s="95">
        <f t="shared" si="1"/>
        <v>213.2</v>
      </c>
      <c r="F48" s="98">
        <v>102</v>
      </c>
      <c r="G48" s="98">
        <v>147.80000000000001</v>
      </c>
      <c r="H48" s="98">
        <v>102.3</v>
      </c>
      <c r="I48" s="98">
        <v>0</v>
      </c>
      <c r="J48" s="98">
        <v>9.2000000000000011</v>
      </c>
      <c r="K48" s="98">
        <v>0</v>
      </c>
      <c r="L48" s="98">
        <v>129</v>
      </c>
      <c r="M48" s="98">
        <v>102</v>
      </c>
      <c r="N48" s="98">
        <v>0</v>
      </c>
      <c r="O48" s="98">
        <v>5.7</v>
      </c>
      <c r="P48" s="98">
        <v>0</v>
      </c>
      <c r="Q48" s="98">
        <v>278.25</v>
      </c>
      <c r="R48" s="99">
        <v>0</v>
      </c>
      <c r="S48" s="150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7" t="s">
        <v>11</v>
      </c>
      <c r="B49" s="98"/>
      <c r="C49" s="98"/>
      <c r="D49" s="98">
        <v>430.8</v>
      </c>
      <c r="E49" s="95">
        <f t="shared" si="1"/>
        <v>323.60000000000002</v>
      </c>
      <c r="F49" s="98">
        <v>105.8</v>
      </c>
      <c r="G49" s="98">
        <v>183.20000000000002</v>
      </c>
      <c r="H49" s="98">
        <v>108.60000000000001</v>
      </c>
      <c r="I49" s="98">
        <v>0</v>
      </c>
      <c r="J49" s="98">
        <v>10.4</v>
      </c>
      <c r="K49" s="98">
        <v>0</v>
      </c>
      <c r="L49" s="98">
        <v>145.80000000000001</v>
      </c>
      <c r="M49" s="98">
        <v>207.4</v>
      </c>
      <c r="N49" s="98">
        <v>0</v>
      </c>
      <c r="O49" s="98">
        <v>5.1000000000000005</v>
      </c>
      <c r="P49" s="98">
        <v>0</v>
      </c>
      <c r="Q49" s="98">
        <v>318.15000000000003</v>
      </c>
      <c r="R49" s="99">
        <v>0</v>
      </c>
      <c r="S49" s="150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07" customFormat="1" ht="13.5" thickBot="1" x14ac:dyDescent="0.25">
      <c r="A50" s="103" t="s">
        <v>12</v>
      </c>
      <c r="B50" s="104"/>
      <c r="C50" s="104"/>
      <c r="D50" s="104">
        <v>430.8</v>
      </c>
      <c r="E50" s="142">
        <f t="shared" si="1"/>
        <v>408.8</v>
      </c>
      <c r="F50" s="104">
        <v>147.20000000000002</v>
      </c>
      <c r="G50" s="104">
        <v>183.8</v>
      </c>
      <c r="H50" s="104">
        <v>107.10000000000001</v>
      </c>
      <c r="I50" s="104">
        <v>0</v>
      </c>
      <c r="J50" s="104">
        <v>11.200000000000001</v>
      </c>
      <c r="K50" s="104">
        <v>0</v>
      </c>
      <c r="L50" s="104">
        <v>148.5</v>
      </c>
      <c r="M50" s="104">
        <v>250.4</v>
      </c>
      <c r="N50" s="104">
        <v>0</v>
      </c>
      <c r="O50" s="104">
        <v>5.1000000000000005</v>
      </c>
      <c r="P50" s="104">
        <v>0</v>
      </c>
      <c r="Q50" s="104">
        <v>318.15000000000003</v>
      </c>
      <c r="R50" s="105">
        <v>0</v>
      </c>
      <c r="S50" s="150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</row>
    <row r="51" spans="1:54" ht="13.5" thickBot="1" x14ac:dyDescent="0.25">
      <c r="A51" s="97" t="s">
        <v>13</v>
      </c>
      <c r="B51" s="98"/>
      <c r="C51" s="98"/>
      <c r="D51" s="98">
        <v>456</v>
      </c>
      <c r="E51" s="95">
        <f t="shared" si="1"/>
        <v>446.4</v>
      </c>
      <c r="F51" s="98">
        <v>195.6</v>
      </c>
      <c r="G51" s="98">
        <v>195</v>
      </c>
      <c r="H51" s="98">
        <v>105.9</v>
      </c>
      <c r="I51" s="98">
        <v>0</v>
      </c>
      <c r="J51" s="98">
        <v>11.4</v>
      </c>
      <c r="K51" s="98">
        <v>0</v>
      </c>
      <c r="L51" s="98">
        <v>161.1</v>
      </c>
      <c r="M51" s="98">
        <v>239.4</v>
      </c>
      <c r="N51" s="98">
        <v>0</v>
      </c>
      <c r="O51" s="98">
        <v>5.7</v>
      </c>
      <c r="P51" s="98">
        <v>0</v>
      </c>
      <c r="Q51" s="98">
        <v>317.10000000000002</v>
      </c>
      <c r="R51" s="99">
        <v>0</v>
      </c>
    </row>
    <row r="52" spans="1:54" ht="13.5" thickBot="1" x14ac:dyDescent="0.25">
      <c r="A52" s="97" t="s">
        <v>14</v>
      </c>
      <c r="B52" s="98"/>
      <c r="C52" s="98"/>
      <c r="D52" s="98">
        <v>477.6</v>
      </c>
      <c r="E52" s="95">
        <f t="shared" si="1"/>
        <v>495.4</v>
      </c>
      <c r="F52" s="98">
        <v>226</v>
      </c>
      <c r="G52" s="98">
        <v>193.4</v>
      </c>
      <c r="H52" s="98">
        <v>105.3</v>
      </c>
      <c r="I52" s="98">
        <v>0</v>
      </c>
      <c r="J52" s="98">
        <v>12</v>
      </c>
      <c r="K52" s="98">
        <v>0</v>
      </c>
      <c r="L52" s="98">
        <v>185.70000000000002</v>
      </c>
      <c r="M52" s="98">
        <v>257.39999999999998</v>
      </c>
      <c r="N52" s="98">
        <v>0</v>
      </c>
      <c r="O52" s="98">
        <v>6</v>
      </c>
      <c r="P52" s="98">
        <v>0</v>
      </c>
      <c r="Q52" s="98">
        <v>291.90000000000003</v>
      </c>
      <c r="R52" s="99">
        <v>0</v>
      </c>
    </row>
    <row r="53" spans="1:54" ht="13.5" thickBot="1" x14ac:dyDescent="0.25">
      <c r="A53" s="97" t="s">
        <v>15</v>
      </c>
      <c r="B53" s="98"/>
      <c r="C53" s="98"/>
      <c r="D53" s="98">
        <v>453.6</v>
      </c>
      <c r="E53" s="95">
        <f t="shared" si="1"/>
        <v>323.2</v>
      </c>
      <c r="F53" s="98">
        <v>185</v>
      </c>
      <c r="G53" s="98">
        <v>198.4</v>
      </c>
      <c r="H53" s="98">
        <v>104.4</v>
      </c>
      <c r="I53" s="98">
        <v>0</v>
      </c>
      <c r="J53" s="98">
        <v>24.400000000000002</v>
      </c>
      <c r="K53" s="98">
        <v>0</v>
      </c>
      <c r="L53" s="98">
        <v>156.9</v>
      </c>
      <c r="M53" s="98">
        <v>113.8</v>
      </c>
      <c r="N53" s="98">
        <v>0</v>
      </c>
      <c r="O53" s="98">
        <v>6.6000000000000005</v>
      </c>
      <c r="P53" s="98">
        <v>0</v>
      </c>
      <c r="Q53" s="98">
        <v>265.64999999999998</v>
      </c>
      <c r="R53" s="99">
        <v>0</v>
      </c>
    </row>
    <row r="54" spans="1:54" ht="13.5" thickBot="1" x14ac:dyDescent="0.25">
      <c r="A54" s="97" t="s">
        <v>16</v>
      </c>
      <c r="B54" s="98"/>
      <c r="C54" s="98"/>
      <c r="D54" s="98">
        <v>501.6</v>
      </c>
      <c r="E54" s="95">
        <f t="shared" si="1"/>
        <v>424.20000000000005</v>
      </c>
      <c r="F54" s="98">
        <v>176.4</v>
      </c>
      <c r="G54" s="98">
        <v>202.4</v>
      </c>
      <c r="H54" s="98">
        <v>111</v>
      </c>
      <c r="I54" s="98">
        <v>0</v>
      </c>
      <c r="J54" s="98">
        <v>14.4</v>
      </c>
      <c r="K54" s="98">
        <v>0</v>
      </c>
      <c r="L54" s="98">
        <v>195</v>
      </c>
      <c r="M54" s="98">
        <v>233.4</v>
      </c>
      <c r="N54" s="98">
        <v>0</v>
      </c>
      <c r="O54" s="98">
        <v>6.6000000000000005</v>
      </c>
      <c r="P54" s="98">
        <v>0</v>
      </c>
      <c r="Q54" s="98">
        <v>296.10000000000002</v>
      </c>
      <c r="R54" s="99">
        <v>0</v>
      </c>
    </row>
    <row r="55" spans="1:54" ht="13.5" thickBot="1" x14ac:dyDescent="0.25">
      <c r="A55" s="97" t="s">
        <v>17</v>
      </c>
      <c r="B55" s="98"/>
      <c r="C55" s="98"/>
      <c r="D55" s="98">
        <v>447.6</v>
      </c>
      <c r="E55" s="95">
        <f t="shared" si="1"/>
        <v>431.79999999999995</v>
      </c>
      <c r="F55" s="98">
        <v>168.6</v>
      </c>
      <c r="G55" s="98">
        <v>184.20000000000002</v>
      </c>
      <c r="H55" s="98">
        <v>103.8</v>
      </c>
      <c r="I55" s="98">
        <v>0</v>
      </c>
      <c r="J55" s="98">
        <v>26.2</v>
      </c>
      <c r="K55" s="98">
        <v>0</v>
      </c>
      <c r="L55" s="98">
        <v>166.5</v>
      </c>
      <c r="M55" s="98">
        <v>237</v>
      </c>
      <c r="N55" s="98">
        <v>0</v>
      </c>
      <c r="O55" s="98">
        <v>6.6000000000000005</v>
      </c>
      <c r="P55" s="98">
        <v>0</v>
      </c>
      <c r="Q55" s="98">
        <v>290.85000000000002</v>
      </c>
      <c r="R55" s="99">
        <v>0</v>
      </c>
    </row>
    <row r="56" spans="1:54" ht="13.5" thickBot="1" x14ac:dyDescent="0.25">
      <c r="A56" s="97" t="s">
        <v>18</v>
      </c>
      <c r="B56" s="98"/>
      <c r="C56" s="98"/>
      <c r="D56" s="98">
        <v>447.6</v>
      </c>
      <c r="E56" s="95">
        <f t="shared" si="1"/>
        <v>398.6</v>
      </c>
      <c r="F56" s="98">
        <v>170</v>
      </c>
      <c r="G56" s="98">
        <v>182.20000000000002</v>
      </c>
      <c r="H56" s="98">
        <v>109.5</v>
      </c>
      <c r="I56" s="98">
        <v>0</v>
      </c>
      <c r="J56" s="98">
        <v>18.400000000000002</v>
      </c>
      <c r="K56" s="98">
        <v>0</v>
      </c>
      <c r="L56" s="98">
        <v>161.4</v>
      </c>
      <c r="M56" s="98">
        <v>210.20000000000002</v>
      </c>
      <c r="N56" s="98">
        <v>0</v>
      </c>
      <c r="O56" s="98">
        <v>6.6000000000000005</v>
      </c>
      <c r="P56" s="98">
        <v>0</v>
      </c>
      <c r="Q56" s="98">
        <v>295.05</v>
      </c>
      <c r="R56" s="99">
        <v>0</v>
      </c>
    </row>
    <row r="57" spans="1:54" ht="13.5" thickBot="1" x14ac:dyDescent="0.25">
      <c r="A57" s="97" t="s">
        <v>19</v>
      </c>
      <c r="B57" s="98"/>
      <c r="C57" s="98"/>
      <c r="D57" s="98">
        <v>459.6</v>
      </c>
      <c r="E57" s="95">
        <f t="shared" si="1"/>
        <v>429.4</v>
      </c>
      <c r="F57" s="98">
        <v>177.4</v>
      </c>
      <c r="G57" s="98">
        <v>177.8</v>
      </c>
      <c r="H57" s="98">
        <v>105.3</v>
      </c>
      <c r="I57" s="98">
        <v>0</v>
      </c>
      <c r="J57" s="98">
        <v>18.400000000000002</v>
      </c>
      <c r="K57" s="98">
        <v>0</v>
      </c>
      <c r="L57" s="98">
        <v>184.20000000000002</v>
      </c>
      <c r="M57" s="98">
        <v>233.6</v>
      </c>
      <c r="N57" s="98">
        <v>0</v>
      </c>
      <c r="O57" s="98">
        <v>6.9</v>
      </c>
      <c r="P57" s="98">
        <v>0</v>
      </c>
      <c r="Q57" s="98">
        <v>300.3</v>
      </c>
      <c r="R57" s="99">
        <v>0</v>
      </c>
    </row>
    <row r="58" spans="1:54" ht="13.5" thickBot="1" x14ac:dyDescent="0.25">
      <c r="A58" s="97" t="s">
        <v>20</v>
      </c>
      <c r="B58" s="98"/>
      <c r="C58" s="98"/>
      <c r="D58" s="98">
        <v>434.40000000000003</v>
      </c>
      <c r="E58" s="95">
        <f t="shared" si="1"/>
        <v>326.39999999999998</v>
      </c>
      <c r="F58" s="98">
        <v>123</v>
      </c>
      <c r="G58" s="98">
        <v>152.4</v>
      </c>
      <c r="H58" s="98">
        <v>107.7</v>
      </c>
      <c r="I58" s="98">
        <v>0</v>
      </c>
      <c r="J58" s="98">
        <v>12.4</v>
      </c>
      <c r="K58" s="98">
        <v>0</v>
      </c>
      <c r="L58" s="98">
        <v>180.6</v>
      </c>
      <c r="M58" s="98">
        <v>191</v>
      </c>
      <c r="N58" s="98">
        <v>0</v>
      </c>
      <c r="O58" s="98">
        <v>6.3</v>
      </c>
      <c r="P58" s="98">
        <v>0</v>
      </c>
      <c r="Q58" s="98">
        <v>318.15000000000003</v>
      </c>
      <c r="R58" s="99">
        <v>0</v>
      </c>
    </row>
    <row r="59" spans="1:54" ht="13.5" thickBot="1" x14ac:dyDescent="0.25">
      <c r="A59" s="97" t="s">
        <v>21</v>
      </c>
      <c r="B59" s="98"/>
      <c r="C59" s="98"/>
      <c r="D59" s="98">
        <v>406.8</v>
      </c>
      <c r="E59" s="95">
        <f t="shared" si="1"/>
        <v>413.8</v>
      </c>
      <c r="F59" s="98">
        <v>142.80000000000001</v>
      </c>
      <c r="G59" s="98">
        <v>146.6</v>
      </c>
      <c r="H59" s="98">
        <v>105.9</v>
      </c>
      <c r="I59" s="98">
        <v>0</v>
      </c>
      <c r="J59" s="98">
        <v>12.200000000000001</v>
      </c>
      <c r="K59" s="98">
        <v>0</v>
      </c>
      <c r="L59" s="98">
        <v>160.20000000000002</v>
      </c>
      <c r="M59" s="98">
        <v>258.8</v>
      </c>
      <c r="N59" s="98">
        <v>0</v>
      </c>
      <c r="O59" s="98">
        <v>5.4</v>
      </c>
      <c r="P59" s="98">
        <v>0</v>
      </c>
      <c r="Q59" s="98">
        <v>327.60000000000002</v>
      </c>
      <c r="R59" s="99">
        <v>0</v>
      </c>
    </row>
    <row r="60" spans="1:54" ht="13.5" thickBot="1" x14ac:dyDescent="0.25">
      <c r="A60" s="97" t="s">
        <v>22</v>
      </c>
      <c r="B60" s="98"/>
      <c r="C60" s="98"/>
      <c r="D60" s="98">
        <v>384</v>
      </c>
      <c r="E60" s="95">
        <f t="shared" si="1"/>
        <v>364</v>
      </c>
      <c r="F60" s="98">
        <v>122</v>
      </c>
      <c r="G60" s="98">
        <v>134.6</v>
      </c>
      <c r="H60" s="98">
        <v>107.7</v>
      </c>
      <c r="I60" s="98">
        <v>0</v>
      </c>
      <c r="J60" s="98">
        <v>13.200000000000001</v>
      </c>
      <c r="K60" s="98">
        <v>0</v>
      </c>
      <c r="L60" s="98">
        <v>147.30000000000001</v>
      </c>
      <c r="M60" s="98">
        <v>228.8</v>
      </c>
      <c r="N60" s="98">
        <v>0</v>
      </c>
      <c r="O60" s="98">
        <v>5.4</v>
      </c>
      <c r="P60" s="98">
        <v>0</v>
      </c>
      <c r="Q60" s="98">
        <v>320.25</v>
      </c>
      <c r="R60" s="99">
        <v>0</v>
      </c>
    </row>
    <row r="61" spans="1:54" ht="13.5" thickBot="1" x14ac:dyDescent="0.25">
      <c r="A61" s="97" t="s">
        <v>23</v>
      </c>
      <c r="B61" s="98"/>
      <c r="C61" s="98"/>
      <c r="D61" s="98">
        <v>361.2</v>
      </c>
      <c r="E61" s="95">
        <f t="shared" si="1"/>
        <v>284.60000000000002</v>
      </c>
      <c r="F61" s="98">
        <v>114.8</v>
      </c>
      <c r="G61" s="98">
        <v>137.4</v>
      </c>
      <c r="H61" s="98">
        <v>99</v>
      </c>
      <c r="I61" s="98">
        <v>0</v>
      </c>
      <c r="J61" s="98">
        <v>12.200000000000001</v>
      </c>
      <c r="K61" s="98">
        <v>0</v>
      </c>
      <c r="L61" s="98">
        <v>130.5</v>
      </c>
      <c r="M61" s="98">
        <v>157.6</v>
      </c>
      <c r="N61" s="98">
        <v>0</v>
      </c>
      <c r="O61" s="98">
        <v>5.4</v>
      </c>
      <c r="P61" s="98">
        <v>0</v>
      </c>
      <c r="Q61" s="98">
        <v>278.25</v>
      </c>
      <c r="R61" s="99">
        <v>0</v>
      </c>
    </row>
    <row r="62" spans="1:54" s="107" customFormat="1" ht="13.5" thickBot="1" x14ac:dyDescent="0.25">
      <c r="A62" s="103" t="s">
        <v>24</v>
      </c>
      <c r="B62" s="104"/>
      <c r="C62" s="104"/>
      <c r="D62" s="104">
        <v>336</v>
      </c>
      <c r="E62" s="142">
        <f t="shared" si="1"/>
        <v>256.8</v>
      </c>
      <c r="F62" s="104">
        <v>114</v>
      </c>
      <c r="G62" s="104">
        <v>134</v>
      </c>
      <c r="H62" s="104">
        <v>91.8</v>
      </c>
      <c r="I62" s="104">
        <v>0</v>
      </c>
      <c r="J62" s="104">
        <v>10.8</v>
      </c>
      <c r="K62" s="104">
        <v>0</v>
      </c>
      <c r="L62" s="104">
        <v>116.10000000000001</v>
      </c>
      <c r="M62" s="104">
        <v>132</v>
      </c>
      <c r="N62" s="104">
        <v>0</v>
      </c>
      <c r="O62" s="104">
        <v>5.4</v>
      </c>
      <c r="P62" s="104">
        <v>0</v>
      </c>
      <c r="Q62" s="104">
        <v>266.7</v>
      </c>
      <c r="R62" s="105">
        <v>0</v>
      </c>
      <c r="S62" s="145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</row>
    <row r="63" spans="1:54" ht="13.5" thickBot="1" x14ac:dyDescent="0.25">
      <c r="A63" s="97" t="s">
        <v>25</v>
      </c>
      <c r="B63" s="98"/>
      <c r="C63" s="98"/>
      <c r="D63" s="98">
        <v>315.60000000000002</v>
      </c>
      <c r="E63" s="95">
        <f t="shared" si="1"/>
        <v>253.60000000000002</v>
      </c>
      <c r="F63" s="98">
        <v>100.8</v>
      </c>
      <c r="G63" s="98">
        <v>125</v>
      </c>
      <c r="H63" s="98">
        <v>84.9</v>
      </c>
      <c r="I63" s="98">
        <v>0</v>
      </c>
      <c r="J63" s="98">
        <v>9.6</v>
      </c>
      <c r="K63" s="98">
        <v>0</v>
      </c>
      <c r="L63" s="98">
        <v>111.3</v>
      </c>
      <c r="M63" s="98">
        <v>143.20000000000002</v>
      </c>
      <c r="N63" s="98">
        <v>0</v>
      </c>
      <c r="O63" s="98">
        <v>5.4</v>
      </c>
      <c r="P63" s="98">
        <v>0</v>
      </c>
      <c r="Q63" s="98">
        <v>244.65</v>
      </c>
      <c r="R63" s="99">
        <v>0</v>
      </c>
    </row>
    <row r="64" spans="1:54" ht="13.5" thickBot="1" x14ac:dyDescent="0.25">
      <c r="A64" s="100" t="s">
        <v>26</v>
      </c>
      <c r="B64" s="101"/>
      <c r="C64" s="101"/>
      <c r="D64" s="101">
        <v>297.60000000000002</v>
      </c>
      <c r="E64" s="95">
        <f>F64+J64+M64</f>
        <v>238.6</v>
      </c>
      <c r="F64" s="101">
        <v>101</v>
      </c>
      <c r="G64" s="101">
        <v>113.2</v>
      </c>
      <c r="H64" s="101">
        <v>79.8</v>
      </c>
      <c r="I64" s="101">
        <v>0</v>
      </c>
      <c r="J64" s="101">
        <v>8.4</v>
      </c>
      <c r="K64" s="101">
        <v>0</v>
      </c>
      <c r="L64" s="101">
        <v>108.3</v>
      </c>
      <c r="M64" s="101">
        <v>129.19999999999999</v>
      </c>
      <c r="N64" s="101">
        <v>0</v>
      </c>
      <c r="O64" s="101">
        <v>5.4</v>
      </c>
      <c r="P64" s="101">
        <v>0</v>
      </c>
      <c r="Q64" s="101">
        <v>235.20000000000002</v>
      </c>
      <c r="R64" s="102">
        <v>0</v>
      </c>
    </row>
    <row r="71" spans="1:14" ht="16.5" x14ac:dyDescent="0.25">
      <c r="A71" s="143" t="s">
        <v>102</v>
      </c>
      <c r="B71" s="144"/>
      <c r="C71" s="144"/>
      <c r="D71" s="144"/>
      <c r="E71" s="144"/>
      <c r="F71" s="109"/>
      <c r="G71" s="110"/>
      <c r="H71" s="110"/>
      <c r="I71" s="110"/>
      <c r="J71" s="111"/>
      <c r="K71" s="111"/>
      <c r="L71" s="111"/>
      <c r="M71" s="111"/>
      <c r="N71" s="111"/>
    </row>
    <row r="72" spans="1:14" ht="18.75" thickBot="1" x14ac:dyDescent="0.3">
      <c r="A72" s="112" t="s">
        <v>58</v>
      </c>
      <c r="B72" s="113"/>
      <c r="C72" s="113"/>
      <c r="D72" s="113"/>
      <c r="E72" s="113"/>
      <c r="F72" s="114"/>
      <c r="G72" s="112" t="s">
        <v>59</v>
      </c>
      <c r="H72" s="113"/>
      <c r="I72" s="113"/>
      <c r="J72" s="113"/>
      <c r="K72" s="113"/>
      <c r="L72" s="81"/>
      <c r="M72" s="81"/>
      <c r="N72" s="81"/>
    </row>
    <row r="73" spans="1:14" ht="46.5" customHeight="1" thickBot="1" x14ac:dyDescent="0.25">
      <c r="A73" s="115" t="s">
        <v>60</v>
      </c>
      <c r="B73" s="116"/>
      <c r="C73" s="117" t="s">
        <v>61</v>
      </c>
      <c r="D73" s="117" t="s">
        <v>62</v>
      </c>
      <c r="E73" s="117" t="s">
        <v>63</v>
      </c>
      <c r="F73" s="118"/>
      <c r="G73" s="115" t="s">
        <v>60</v>
      </c>
      <c r="H73" s="116"/>
      <c r="I73" s="117" t="s">
        <v>61</v>
      </c>
      <c r="J73" s="117" t="s">
        <v>62</v>
      </c>
      <c r="K73" s="117" t="s">
        <v>63</v>
      </c>
      <c r="L73" s="81"/>
      <c r="M73" s="81"/>
      <c r="N73" s="81"/>
    </row>
    <row r="74" spans="1:14" ht="38.25" x14ac:dyDescent="0.2">
      <c r="A74" s="119" t="s">
        <v>64</v>
      </c>
      <c r="B74" s="120" t="s">
        <v>65</v>
      </c>
      <c r="C74" s="121">
        <v>6300</v>
      </c>
      <c r="D74" s="121">
        <v>6300</v>
      </c>
      <c r="E74" s="121">
        <v>6300</v>
      </c>
      <c r="F74" s="118"/>
      <c r="G74" s="119" t="s">
        <v>64</v>
      </c>
      <c r="H74" s="120" t="s">
        <v>65</v>
      </c>
      <c r="I74" s="121">
        <v>6300</v>
      </c>
      <c r="J74" s="121">
        <v>6300</v>
      </c>
      <c r="K74" s="121">
        <v>6300</v>
      </c>
      <c r="L74" s="81"/>
      <c r="M74" s="81"/>
      <c r="N74" s="81"/>
    </row>
    <row r="75" spans="1:14" ht="38.25" x14ac:dyDescent="0.2">
      <c r="A75" s="122" t="s">
        <v>66</v>
      </c>
      <c r="B75" s="123" t="s">
        <v>67</v>
      </c>
      <c r="C75" s="124">
        <v>24.1</v>
      </c>
      <c r="D75" s="124">
        <v>24.1</v>
      </c>
      <c r="E75" s="124">
        <v>24.1</v>
      </c>
      <c r="F75" s="118"/>
      <c r="G75" s="122" t="s">
        <v>66</v>
      </c>
      <c r="H75" s="123" t="s">
        <v>67</v>
      </c>
      <c r="I75" s="124">
        <v>12.5</v>
      </c>
      <c r="J75" s="124">
        <v>12.5</v>
      </c>
      <c r="K75" s="124">
        <v>12.5</v>
      </c>
      <c r="L75" s="81"/>
      <c r="M75" s="81"/>
      <c r="N75" s="81"/>
    </row>
    <row r="76" spans="1:14" ht="38.25" x14ac:dyDescent="0.2">
      <c r="A76" s="125" t="s">
        <v>68</v>
      </c>
      <c r="B76" s="123" t="s">
        <v>69</v>
      </c>
      <c r="C76" s="124">
        <v>57.5</v>
      </c>
      <c r="D76" s="124">
        <v>57.5</v>
      </c>
      <c r="E76" s="124">
        <v>57.5</v>
      </c>
      <c r="F76" s="114"/>
      <c r="G76" s="125" t="s">
        <v>68</v>
      </c>
      <c r="H76" s="123" t="s">
        <v>69</v>
      </c>
      <c r="I76" s="124">
        <v>49</v>
      </c>
      <c r="J76" s="124">
        <v>49</v>
      </c>
      <c r="K76" s="124">
        <v>49</v>
      </c>
      <c r="L76" s="81"/>
      <c r="M76" s="81"/>
      <c r="N76" s="81"/>
    </row>
    <row r="77" spans="1:14" x14ac:dyDescent="0.2">
      <c r="A77" s="126"/>
      <c r="B77" s="123" t="s">
        <v>70</v>
      </c>
      <c r="C77" s="124">
        <v>64.400000000000006</v>
      </c>
      <c r="D77" s="124">
        <v>64.400000000000006</v>
      </c>
      <c r="E77" s="124">
        <v>64.400000000000006</v>
      </c>
      <c r="F77" s="114"/>
      <c r="G77" s="126"/>
      <c r="H77" s="123" t="s">
        <v>70</v>
      </c>
      <c r="I77" s="124">
        <v>51.8</v>
      </c>
      <c r="J77" s="124">
        <v>51.8</v>
      </c>
      <c r="K77" s="124">
        <v>51.8</v>
      </c>
      <c r="L77" s="81"/>
      <c r="M77" s="81"/>
      <c r="N77" s="81"/>
    </row>
    <row r="78" spans="1:14" x14ac:dyDescent="0.2">
      <c r="A78" s="127"/>
      <c r="B78" s="123" t="s">
        <v>71</v>
      </c>
      <c r="C78" s="124">
        <v>45.8</v>
      </c>
      <c r="D78" s="124">
        <v>45.8</v>
      </c>
      <c r="E78" s="124">
        <v>45.8</v>
      </c>
      <c r="F78" s="114"/>
      <c r="G78" s="127"/>
      <c r="H78" s="123" t="s">
        <v>71</v>
      </c>
      <c r="I78" s="124">
        <v>39.4</v>
      </c>
      <c r="J78" s="124">
        <v>39.4</v>
      </c>
      <c r="K78" s="124">
        <v>39.4</v>
      </c>
      <c r="L78" s="81"/>
      <c r="M78" s="81"/>
      <c r="N78" s="81"/>
    </row>
    <row r="79" spans="1:14" ht="38.25" x14ac:dyDescent="0.2">
      <c r="A79" s="122" t="s">
        <v>72</v>
      </c>
      <c r="B79" s="123" t="s">
        <v>73</v>
      </c>
      <c r="C79" s="124">
        <v>2.6</v>
      </c>
      <c r="D79" s="124">
        <v>2.6</v>
      </c>
      <c r="E79" s="124">
        <v>2.6</v>
      </c>
      <c r="F79" s="114"/>
      <c r="G79" s="122" t="s">
        <v>72</v>
      </c>
      <c r="H79" s="123" t="s">
        <v>73</v>
      </c>
      <c r="I79" s="124">
        <v>0.9</v>
      </c>
      <c r="J79" s="124">
        <v>0.9</v>
      </c>
      <c r="K79" s="124">
        <v>0.9</v>
      </c>
      <c r="L79" s="81"/>
      <c r="M79" s="81"/>
      <c r="N79" s="81"/>
    </row>
    <row r="80" spans="1:14" ht="51" x14ac:dyDescent="0.2">
      <c r="A80" s="125" t="s">
        <v>74</v>
      </c>
      <c r="B80" s="123" t="s">
        <v>75</v>
      </c>
      <c r="C80" s="124">
        <v>16.600000000000001</v>
      </c>
      <c r="D80" s="124">
        <v>16.600000000000001</v>
      </c>
      <c r="E80" s="124">
        <v>16.600000000000001</v>
      </c>
      <c r="F80" s="114"/>
      <c r="G80" s="125" t="s">
        <v>74</v>
      </c>
      <c r="H80" s="123" t="s">
        <v>75</v>
      </c>
      <c r="I80" s="124">
        <v>17.899999999999999</v>
      </c>
      <c r="J80" s="124">
        <v>17.899999999999999</v>
      </c>
      <c r="K80" s="124">
        <v>17.899999999999999</v>
      </c>
      <c r="L80" s="81"/>
      <c r="M80" s="81"/>
      <c r="N80" s="81"/>
    </row>
    <row r="81" spans="1:14" x14ac:dyDescent="0.2">
      <c r="A81" s="126"/>
      <c r="B81" s="123" t="s">
        <v>76</v>
      </c>
      <c r="C81" s="124">
        <v>10.5</v>
      </c>
      <c r="D81" s="124">
        <v>10.5</v>
      </c>
      <c r="E81" s="124">
        <v>10.5</v>
      </c>
      <c r="F81" s="114"/>
      <c r="G81" s="126"/>
      <c r="H81" s="123" t="s">
        <v>76</v>
      </c>
      <c r="I81" s="124">
        <v>11.1</v>
      </c>
      <c r="J81" s="124">
        <v>11.1</v>
      </c>
      <c r="K81" s="124">
        <v>11.1</v>
      </c>
      <c r="L81" s="81"/>
      <c r="M81" s="81"/>
      <c r="N81" s="81"/>
    </row>
    <row r="82" spans="1:14" x14ac:dyDescent="0.2">
      <c r="A82" s="127"/>
      <c r="B82" s="123" t="s">
        <v>77</v>
      </c>
      <c r="C82" s="124">
        <v>5.86</v>
      </c>
      <c r="D82" s="124">
        <v>5.86</v>
      </c>
      <c r="E82" s="124">
        <v>5.86</v>
      </c>
      <c r="F82" s="114"/>
      <c r="G82" s="127"/>
      <c r="H82" s="123" t="s">
        <v>77</v>
      </c>
      <c r="I82" s="124">
        <v>6.2</v>
      </c>
      <c r="J82" s="124">
        <v>6.2</v>
      </c>
      <c r="K82" s="124">
        <v>6.2</v>
      </c>
      <c r="L82" s="81"/>
      <c r="M82" s="81" t="s">
        <v>78</v>
      </c>
      <c r="N82" s="81" t="s">
        <v>79</v>
      </c>
    </row>
    <row r="83" spans="1:14" ht="38.25" x14ac:dyDescent="0.2">
      <c r="A83" s="125" t="s">
        <v>80</v>
      </c>
      <c r="B83" s="123" t="s">
        <v>81</v>
      </c>
      <c r="C83" s="128">
        <f>D10</f>
        <v>498</v>
      </c>
      <c r="D83" s="128">
        <f>D16</f>
        <v>998.4</v>
      </c>
      <c r="E83" s="128">
        <f>D28</f>
        <v>940.80000000000007</v>
      </c>
      <c r="F83" s="114"/>
      <c r="G83" s="125" t="s">
        <v>80</v>
      </c>
      <c r="H83" s="123" t="s">
        <v>81</v>
      </c>
      <c r="I83" s="128">
        <f>E10</f>
        <v>290.40000000000003</v>
      </c>
      <c r="J83" s="128">
        <f>E16</f>
        <v>639.6</v>
      </c>
      <c r="K83" s="128">
        <f>E28</f>
        <v>607.20000000000005</v>
      </c>
      <c r="L83" s="81">
        <v>4</v>
      </c>
      <c r="M83" s="129">
        <f>(C83+C86+I83+I86)/1000</f>
        <v>1.2273000000000003</v>
      </c>
      <c r="N83" s="129">
        <f>(C84+C87+I84+I87)/1000</f>
        <v>0.77039999999999997</v>
      </c>
    </row>
    <row r="84" spans="1:14" x14ac:dyDescent="0.2">
      <c r="A84" s="126"/>
      <c r="B84" s="123" t="s">
        <v>82</v>
      </c>
      <c r="C84" s="128">
        <f>D44</f>
        <v>307.2</v>
      </c>
      <c r="D84" s="128">
        <f>D50</f>
        <v>430.8</v>
      </c>
      <c r="E84" s="128">
        <f>D62</f>
        <v>336</v>
      </c>
      <c r="F84" s="114"/>
      <c r="G84" s="126"/>
      <c r="H84" s="123" t="s">
        <v>82</v>
      </c>
      <c r="I84" s="128">
        <f>E44</f>
        <v>207</v>
      </c>
      <c r="J84" s="128">
        <f>E50</f>
        <v>408.8</v>
      </c>
      <c r="K84" s="128">
        <f>E62</f>
        <v>256.8</v>
      </c>
      <c r="L84" s="81">
        <v>10</v>
      </c>
      <c r="M84" s="129">
        <f>(D83+D86+J83+J86)/1000</f>
        <v>2.3981999999999997</v>
      </c>
      <c r="N84" s="129">
        <f>(D84+D87+J84+J87)/1000</f>
        <v>1.1577500000000001</v>
      </c>
    </row>
    <row r="85" spans="1:14" x14ac:dyDescent="0.2">
      <c r="A85" s="126"/>
      <c r="B85" s="123" t="s">
        <v>83</v>
      </c>
      <c r="C85" s="130">
        <f>SQRT(C83^2+C84^2)</f>
        <v>585.12890887393348</v>
      </c>
      <c r="D85" s="130">
        <f>SQRT(D83^2+D84^2)</f>
        <v>1087.3781311025157</v>
      </c>
      <c r="E85" s="130">
        <f>SQRT(E83^2+E84^2)</f>
        <v>998.99981981980363</v>
      </c>
      <c r="F85" s="114"/>
      <c r="G85" s="126"/>
      <c r="H85" s="123" t="s">
        <v>83</v>
      </c>
      <c r="I85" s="130">
        <f>SQRT(I83^2+I84^2)</f>
        <v>356.62467665600485</v>
      </c>
      <c r="J85" s="130">
        <f>SQRT(J83^2+J84^2)</f>
        <v>759.08207724856743</v>
      </c>
      <c r="K85" s="130">
        <f>SQRT(K83^2+K84^2)</f>
        <v>659.27086997682534</v>
      </c>
      <c r="L85" s="81">
        <v>22</v>
      </c>
      <c r="M85" s="129">
        <f>(E83+E86+K83+K86)/1000</f>
        <v>2.2725</v>
      </c>
      <c r="N85" s="129">
        <f>(E84+E87+K84+K87)/1000</f>
        <v>0.85950000000000004</v>
      </c>
    </row>
    <row r="86" spans="1:14" x14ac:dyDescent="0.2">
      <c r="A86" s="126"/>
      <c r="B86" s="123" t="s">
        <v>84</v>
      </c>
      <c r="C86" s="128">
        <f>Q10</f>
        <v>438.90000000000003</v>
      </c>
      <c r="D86" s="128">
        <f>Q16</f>
        <v>760.2</v>
      </c>
      <c r="E86" s="128">
        <f>Q28</f>
        <v>724.5</v>
      </c>
      <c r="F86" s="114"/>
      <c r="G86" s="126"/>
      <c r="H86" s="123" t="s">
        <v>84</v>
      </c>
      <c r="I86" s="131">
        <v>0</v>
      </c>
      <c r="J86" s="131">
        <v>0</v>
      </c>
      <c r="K86" s="131">
        <v>0</v>
      </c>
      <c r="L86" s="81"/>
      <c r="M86" s="81"/>
      <c r="N86" s="81"/>
    </row>
    <row r="87" spans="1:14" x14ac:dyDescent="0.2">
      <c r="A87" s="126"/>
      <c r="B87" s="123" t="s">
        <v>85</v>
      </c>
      <c r="C87" s="128">
        <f>Q44</f>
        <v>256.2</v>
      </c>
      <c r="D87" s="128">
        <f>Q50</f>
        <v>318.15000000000003</v>
      </c>
      <c r="E87" s="128">
        <f>Q62</f>
        <v>266.7</v>
      </c>
      <c r="F87" s="114"/>
      <c r="G87" s="126"/>
      <c r="H87" s="123" t="s">
        <v>85</v>
      </c>
      <c r="I87" s="131">
        <v>0</v>
      </c>
      <c r="J87" s="131">
        <v>0</v>
      </c>
      <c r="K87" s="131">
        <v>0</v>
      </c>
      <c r="L87" s="81"/>
      <c r="M87" s="81"/>
      <c r="N87" s="81"/>
    </row>
    <row r="88" spans="1:14" x14ac:dyDescent="0.2">
      <c r="A88" s="126"/>
      <c r="B88" s="123" t="s">
        <v>86</v>
      </c>
      <c r="C88" s="130">
        <f>SQRT(C86^2+C87^2)</f>
        <v>508.2043388244536</v>
      </c>
      <c r="D88" s="130">
        <f>SQRT(D86^2+D87^2)</f>
        <v>824.08947481447672</v>
      </c>
      <c r="E88" s="130">
        <f>SQRT(E86^2+E87^2)</f>
        <v>772.02923519773526</v>
      </c>
      <c r="F88" s="114"/>
      <c r="G88" s="126"/>
      <c r="H88" s="123" t="s">
        <v>86</v>
      </c>
      <c r="I88" s="130">
        <f>SQRT(I86^2+I87^2)</f>
        <v>0</v>
      </c>
      <c r="J88" s="130">
        <f>SQRT(J86^2+J87^2)</f>
        <v>0</v>
      </c>
      <c r="K88" s="130">
        <f>SQRT(K86^2+K87^2)</f>
        <v>0</v>
      </c>
      <c r="L88" s="81"/>
      <c r="M88" s="81"/>
      <c r="N88" s="81"/>
    </row>
    <row r="89" spans="1:14" x14ac:dyDescent="0.2">
      <c r="A89" s="127"/>
      <c r="B89" s="123" t="s">
        <v>87</v>
      </c>
      <c r="C89" s="130">
        <f>SQRT((C83+C86)^2+(C84+C87)^2)</f>
        <v>1093.2525645979524</v>
      </c>
      <c r="D89" s="130">
        <f>SQRT((D83+D86)^2+(D84+D87)^2)</f>
        <v>1911.4392646641952</v>
      </c>
      <c r="E89" s="130">
        <f>SQRT((E83+E86)^2+(E84+E87)^2)</f>
        <v>1771.0085770543294</v>
      </c>
      <c r="F89" s="114"/>
      <c r="G89" s="127"/>
      <c r="H89" s="123" t="s">
        <v>87</v>
      </c>
      <c r="I89" s="130">
        <f>SQRT((I83+I86)^2+(I84+I87)^2)</f>
        <v>356.62467665600485</v>
      </c>
      <c r="J89" s="130">
        <f>SQRT((J83+J86)^2+(J84+J87)^2)</f>
        <v>759.08207724856743</v>
      </c>
      <c r="K89" s="130">
        <f>SQRT((K83+K86)^2+(K84+K87)^2)</f>
        <v>659.27086997682534</v>
      </c>
      <c r="L89" s="81"/>
      <c r="M89" s="81"/>
      <c r="N89" s="81"/>
    </row>
    <row r="90" spans="1:14" ht="38.25" x14ac:dyDescent="0.2">
      <c r="A90" s="122" t="s">
        <v>88</v>
      </c>
      <c r="B90" s="123" t="s">
        <v>89</v>
      </c>
      <c r="C90" s="130">
        <f>C85/C74</f>
        <v>9.2877604583164047E-2</v>
      </c>
      <c r="D90" s="130">
        <f>D85/D74</f>
        <v>0.17259970334960567</v>
      </c>
      <c r="E90" s="130">
        <f>E85/E74</f>
        <v>0.15857139997139741</v>
      </c>
      <c r="F90" s="114"/>
      <c r="G90" s="122" t="s">
        <v>88</v>
      </c>
      <c r="H90" s="123" t="s">
        <v>89</v>
      </c>
      <c r="I90" s="130">
        <f>I85/I74</f>
        <v>5.6607091532699182E-2</v>
      </c>
      <c r="J90" s="130">
        <f>J85/J74</f>
        <v>0.12048921861088371</v>
      </c>
      <c r="K90" s="130">
        <f>K85/K74</f>
        <v>0.10464616983759133</v>
      </c>
      <c r="L90" s="81"/>
      <c r="M90" s="81"/>
      <c r="N90" s="81"/>
    </row>
    <row r="91" spans="1:14" x14ac:dyDescent="0.2">
      <c r="A91" s="122"/>
      <c r="B91" s="123" t="s">
        <v>90</v>
      </c>
      <c r="C91" s="130">
        <f>C88/C74</f>
        <v>8.0667355368960886E-2</v>
      </c>
      <c r="D91" s="130">
        <f>D88/D74</f>
        <v>0.13080785314515503</v>
      </c>
      <c r="E91" s="130">
        <f>E88/E74</f>
        <v>0.12254432304725957</v>
      </c>
      <c r="F91" s="114"/>
      <c r="G91" s="122"/>
      <c r="H91" s="123" t="s">
        <v>90</v>
      </c>
      <c r="I91" s="130">
        <f>I88/I74</f>
        <v>0</v>
      </c>
      <c r="J91" s="130">
        <f>J88/J74</f>
        <v>0</v>
      </c>
      <c r="K91" s="130">
        <f>K88/K74</f>
        <v>0</v>
      </c>
      <c r="L91" s="81"/>
      <c r="M91" s="81"/>
      <c r="N91" s="81"/>
    </row>
    <row r="92" spans="1:14" ht="13.5" thickBot="1" x14ac:dyDescent="0.25">
      <c r="A92" s="132"/>
      <c r="B92" s="133" t="s">
        <v>91</v>
      </c>
      <c r="C92" s="134">
        <f>C89/C74</f>
        <v>0.1735321531107861</v>
      </c>
      <c r="D92" s="134">
        <f>D89/D74</f>
        <v>0.3034030578832056</v>
      </c>
      <c r="E92" s="134">
        <f>E89/E74</f>
        <v>0.28111247254830624</v>
      </c>
      <c r="F92" s="114"/>
      <c r="G92" s="132"/>
      <c r="H92" s="133" t="s">
        <v>91</v>
      </c>
      <c r="I92" s="134">
        <f>I89/I74</f>
        <v>5.6607091532699182E-2</v>
      </c>
      <c r="J92" s="134">
        <f>J89/J74</f>
        <v>0.12048921861088371</v>
      </c>
      <c r="K92" s="134">
        <f>K89/K74</f>
        <v>0.10464616983759133</v>
      </c>
      <c r="L92" s="81"/>
      <c r="M92" s="81"/>
      <c r="N92" s="81"/>
    </row>
    <row r="93" spans="1:14" ht="38.25" x14ac:dyDescent="0.2">
      <c r="A93" s="127" t="s">
        <v>92</v>
      </c>
      <c r="B93" s="135" t="s">
        <v>93</v>
      </c>
      <c r="C93" s="136">
        <f>C75+C98*C92^2+C99*C91^2+C100*C90^2</f>
        <v>25.585061037641726</v>
      </c>
      <c r="D93" s="136">
        <f>D75+D98*D92^2+D99*D91^2+D100*D90^2</f>
        <v>28.632927549886624</v>
      </c>
      <c r="E93" s="136">
        <f>E75+E98*E92^2+E99*E91^2+E100*E90^2</f>
        <v>27.991640622222224</v>
      </c>
      <c r="F93" s="114"/>
      <c r="G93" s="127" t="s">
        <v>92</v>
      </c>
      <c r="H93" s="135" t="s">
        <v>93</v>
      </c>
      <c r="I93" s="136">
        <f>I75+I98*I92^2+I99*I91^2+I100*I90^2</f>
        <v>12.657013777777777</v>
      </c>
      <c r="J93" s="136">
        <f>J75+J98*J92^2+J99*J91^2+J100*J90^2</f>
        <v>13.211364938271604</v>
      </c>
      <c r="K93" s="136">
        <f>K75+K98*K92^2+K99*K91^2+K100*K90^2</f>
        <v>13.036590222222223</v>
      </c>
      <c r="L93" s="81"/>
      <c r="M93" s="81"/>
      <c r="N93" s="81"/>
    </row>
    <row r="94" spans="1:14" ht="51.75" thickBot="1" x14ac:dyDescent="0.25">
      <c r="A94" s="132" t="s">
        <v>94</v>
      </c>
      <c r="B94" s="133" t="s">
        <v>95</v>
      </c>
      <c r="C94" s="137">
        <f>(C95*C92^2+C96*C91^2+C97*C90^2+C79)/100*C74</f>
        <v>187.14833547714287</v>
      </c>
      <c r="D94" s="137">
        <f>(D95*D92^2+D96*D91^2+D97*D90^2+D79)/100*D74</f>
        <v>236.48323368928573</v>
      </c>
      <c r="E94" s="137">
        <f>(E95*E92^2+E96*E91^2+E97*E90^2+E79)/100*E74</f>
        <v>226.03150220000003</v>
      </c>
      <c r="F94" s="138"/>
      <c r="G94" s="132" t="s">
        <v>94</v>
      </c>
      <c r="H94" s="133" t="s">
        <v>95</v>
      </c>
      <c r="I94" s="137">
        <f>(I95*I92^2+I96*I91^2+I97*I90^2+I79)/100*I74</f>
        <v>60.31355994285714</v>
      </c>
      <c r="J94" s="137">
        <f>(J95*J92^2+J96*J91^2+J97*J90^2+J79)/100*J74</f>
        <v>73.071555936507934</v>
      </c>
      <c r="K94" s="137">
        <f>(K95*K92^2+K96*K91^2+K97*K90^2+K79)/100*K74</f>
        <v>69.049240685714295</v>
      </c>
      <c r="L94" s="81"/>
      <c r="M94" s="81"/>
      <c r="N94" s="81"/>
    </row>
    <row r="95" spans="1:14" ht="51" x14ac:dyDescent="0.2">
      <c r="A95" s="139" t="s">
        <v>74</v>
      </c>
      <c r="B95" s="120" t="s">
        <v>96</v>
      </c>
      <c r="C95" s="121">
        <f>(C80+C81-C82)/2</f>
        <v>10.620000000000001</v>
      </c>
      <c r="D95" s="121">
        <f>(D80+D81-D82)/2</f>
        <v>10.620000000000001</v>
      </c>
      <c r="E95" s="121">
        <f>(E80+E81-E82)/2</f>
        <v>10.620000000000001</v>
      </c>
      <c r="F95" s="138"/>
      <c r="G95" s="139" t="s">
        <v>74</v>
      </c>
      <c r="H95" s="120" t="s">
        <v>96</v>
      </c>
      <c r="I95" s="121">
        <f>(I80+I81-I82)/2</f>
        <v>11.4</v>
      </c>
      <c r="J95" s="121">
        <f>(J80+J81-J82)/2</f>
        <v>11.4</v>
      </c>
      <c r="K95" s="121">
        <f>(K80+K81-K82)/2</f>
        <v>11.4</v>
      </c>
      <c r="L95" s="81"/>
      <c r="M95" s="81"/>
      <c r="N95" s="81"/>
    </row>
    <row r="96" spans="1:14" x14ac:dyDescent="0.2">
      <c r="A96" s="126"/>
      <c r="B96" s="123" t="s">
        <v>97</v>
      </c>
      <c r="C96" s="124">
        <f>(C81+C82-C80)/2</f>
        <v>-0.12000000000000099</v>
      </c>
      <c r="D96" s="124">
        <f>(D81+D82-D80)/2</f>
        <v>-0.12000000000000099</v>
      </c>
      <c r="E96" s="124">
        <f>(E81+E82-E80)/2</f>
        <v>-0.12000000000000099</v>
      </c>
      <c r="F96" s="138"/>
      <c r="G96" s="126"/>
      <c r="H96" s="123" t="s">
        <v>97</v>
      </c>
      <c r="I96" s="124">
        <f>(I81+I82-I80)/2</f>
        <v>-0.29999999999999893</v>
      </c>
      <c r="J96" s="124">
        <f>(J81+J82-J80)/2</f>
        <v>-0.29999999999999893</v>
      </c>
      <c r="K96" s="124">
        <f>(K81+K82-K80)/2</f>
        <v>-0.29999999999999893</v>
      </c>
      <c r="L96" s="81"/>
      <c r="M96" s="81"/>
      <c r="N96" s="81"/>
    </row>
    <row r="97" spans="1:14" ht="13.5" thickBot="1" x14ac:dyDescent="0.25">
      <c r="A97" s="140"/>
      <c r="B97" s="133" t="s">
        <v>98</v>
      </c>
      <c r="C97" s="141">
        <f>(C80+C82-C81)/2</f>
        <v>5.98</v>
      </c>
      <c r="D97" s="141">
        <f>(D80+D82-D81)/2</f>
        <v>5.98</v>
      </c>
      <c r="E97" s="141">
        <f>(E80+E82-E81)/2</f>
        <v>5.98</v>
      </c>
      <c r="F97" s="138"/>
      <c r="G97" s="140"/>
      <c r="H97" s="133" t="s">
        <v>98</v>
      </c>
      <c r="I97" s="141">
        <f>(I80+I82-I81)/2</f>
        <v>6.4999999999999991</v>
      </c>
      <c r="J97" s="141">
        <f>(J80+J82-J81)/2</f>
        <v>6.4999999999999991</v>
      </c>
      <c r="K97" s="141">
        <f>(K80+K82-K81)/2</f>
        <v>6.4999999999999991</v>
      </c>
      <c r="L97" s="81"/>
      <c r="M97" s="81"/>
      <c r="N97" s="81"/>
    </row>
    <row r="98" spans="1:14" ht="38.25" x14ac:dyDescent="0.2">
      <c r="A98" s="139" t="s">
        <v>68</v>
      </c>
      <c r="B98" s="120" t="s">
        <v>99</v>
      </c>
      <c r="C98" s="121">
        <f>(C76+C77-C78)/2</f>
        <v>38.050000000000004</v>
      </c>
      <c r="D98" s="121">
        <f>(D76+D77-D78)/2</f>
        <v>38.050000000000004</v>
      </c>
      <c r="E98" s="121">
        <f>(E76+E77-E78)/2</f>
        <v>38.050000000000004</v>
      </c>
      <c r="F98" s="138"/>
      <c r="G98" s="139" t="s">
        <v>68</v>
      </c>
      <c r="H98" s="120" t="s">
        <v>99</v>
      </c>
      <c r="I98" s="121">
        <f>(I76+I77-I78)/2</f>
        <v>30.7</v>
      </c>
      <c r="J98" s="121">
        <f>(J76+J77-J78)/2</f>
        <v>30.7</v>
      </c>
      <c r="K98" s="121">
        <f>(K76+K77-K78)/2</f>
        <v>30.7</v>
      </c>
      <c r="L98" s="81"/>
      <c r="M98" s="81"/>
      <c r="N98" s="81"/>
    </row>
    <row r="99" spans="1:14" x14ac:dyDescent="0.2">
      <c r="A99" s="126"/>
      <c r="B99" s="123" t="s">
        <v>100</v>
      </c>
      <c r="C99" s="124">
        <f>(C77+C78-C76)/2</f>
        <v>26.35</v>
      </c>
      <c r="D99" s="124">
        <f>(D77+D78-D76)/2</f>
        <v>26.35</v>
      </c>
      <c r="E99" s="124">
        <f>(E77+E78-E76)/2</f>
        <v>26.35</v>
      </c>
      <c r="F99" s="138"/>
      <c r="G99" s="126"/>
      <c r="H99" s="123" t="s">
        <v>100</v>
      </c>
      <c r="I99" s="124">
        <f>(I77+I78-I76)/2</f>
        <v>21.099999999999994</v>
      </c>
      <c r="J99" s="124">
        <f>(J77+J78-J76)/2</f>
        <v>21.099999999999994</v>
      </c>
      <c r="K99" s="124">
        <f>(K77+K78-K76)/2</f>
        <v>21.099999999999994</v>
      </c>
      <c r="L99" s="81"/>
      <c r="M99" s="81"/>
      <c r="N99" s="81"/>
    </row>
    <row r="100" spans="1:14" ht="13.5" thickBot="1" x14ac:dyDescent="0.25">
      <c r="A100" s="140"/>
      <c r="B100" s="133" t="s">
        <v>101</v>
      </c>
      <c r="C100" s="141">
        <f>(C76+C78-C77)/2</f>
        <v>19.449999999999996</v>
      </c>
      <c r="D100" s="141">
        <f>(D76+D78-D77)/2</f>
        <v>19.449999999999996</v>
      </c>
      <c r="E100" s="141">
        <f>(E76+E78-E77)/2</f>
        <v>19.449999999999996</v>
      </c>
      <c r="F100" s="138"/>
      <c r="G100" s="140"/>
      <c r="H100" s="133" t="s">
        <v>101</v>
      </c>
      <c r="I100" s="141">
        <f>(I76+I78-I77)/2</f>
        <v>18.300000000000004</v>
      </c>
      <c r="J100" s="141">
        <f>(J76+J78-J77)/2</f>
        <v>18.300000000000004</v>
      </c>
      <c r="K100" s="141">
        <f>(K76+K78-K77)/2</f>
        <v>18.300000000000004</v>
      </c>
      <c r="L100" s="81"/>
      <c r="M100" s="81"/>
      <c r="N100" s="81"/>
    </row>
  </sheetData>
  <mergeCells count="1">
    <mergeCell ref="A71:E7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Кадуй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2021-07-15T10:00:08Z</dcterms:modified>
</cp:coreProperties>
</file>